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32760" yWindow="-32760" windowWidth="23250" windowHeight="1317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234" i="1"/>
  <c r="D12"/>
  <c r="D76"/>
  <c r="D174"/>
  <c r="D5"/>
  <c r="D2"/>
  <c r="D15"/>
  <c r="D260"/>
  <c r="D47"/>
  <c r="D257"/>
  <c r="D185"/>
  <c r="D180"/>
  <c r="D99"/>
  <c r="D98"/>
  <c r="D23"/>
  <c r="D17"/>
  <c r="D85"/>
  <c r="D89"/>
  <c r="D80"/>
  <c r="D26"/>
  <c r="D269"/>
  <c r="D251"/>
  <c r="D226"/>
  <c r="D227"/>
  <c r="D223"/>
  <c r="D219"/>
  <c r="D202"/>
  <c r="D192"/>
  <c r="D178"/>
  <c r="D168"/>
  <c r="D160"/>
  <c r="D157"/>
  <c r="D155"/>
  <c r="D151"/>
  <c r="D136"/>
  <c r="D132"/>
  <c r="D125"/>
  <c r="D121"/>
  <c r="D115"/>
  <c r="D111"/>
  <c r="D105"/>
  <c r="D7"/>
  <c r="D120"/>
  <c r="D25"/>
  <c r="D191"/>
  <c r="D190"/>
  <c r="E12"/>
  <c r="E6"/>
  <c r="E4"/>
  <c r="E11"/>
  <c r="E5"/>
  <c r="E3"/>
  <c r="E14"/>
  <c r="E13"/>
  <c r="E7"/>
  <c r="E8"/>
  <c r="E2"/>
  <c r="E10"/>
  <c r="D21"/>
  <c r="D222"/>
  <c r="D177"/>
  <c r="D96"/>
  <c r="D266"/>
  <c r="E197"/>
  <c r="E154"/>
  <c r="E138"/>
  <c r="E122"/>
  <c r="E106"/>
  <c r="E86"/>
  <c r="E70"/>
  <c r="E54"/>
  <c r="E229"/>
  <c r="E240"/>
  <c r="E40"/>
  <c r="E22"/>
  <c r="E163"/>
  <c r="E111"/>
  <c r="E71"/>
  <c r="E249"/>
  <c r="E220"/>
  <c r="E204"/>
  <c r="E250"/>
  <c r="E165"/>
  <c r="E146"/>
  <c r="E129"/>
  <c r="E101"/>
  <c r="E77"/>
  <c r="E61"/>
  <c r="E45"/>
  <c r="E247"/>
  <c r="E258"/>
  <c r="E33"/>
  <c r="E210"/>
  <c r="E171"/>
  <c r="E119"/>
  <c r="E63"/>
  <c r="E37"/>
  <c r="E207"/>
  <c r="E187"/>
  <c r="E156"/>
  <c r="E140"/>
  <c r="E112"/>
  <c r="E92"/>
  <c r="E68"/>
  <c r="E52"/>
  <c r="E246"/>
  <c r="E262"/>
  <c r="E218"/>
  <c r="E155"/>
  <c r="E87"/>
  <c r="E43"/>
  <c r="E23"/>
  <c r="E219"/>
  <c r="E192"/>
  <c r="E121"/>
  <c r="E184"/>
  <c r="E257"/>
  <c r="E238"/>
  <c r="E41"/>
  <c r="E160"/>
  <c r="E85"/>
  <c r="E225"/>
  <c r="E209"/>
  <c r="E193"/>
  <c r="E166"/>
  <c r="E150"/>
  <c r="E134"/>
  <c r="E118"/>
  <c r="E102"/>
  <c r="E82"/>
  <c r="E66"/>
  <c r="E50"/>
  <c r="E253"/>
  <c r="E236"/>
  <c r="E36"/>
  <c r="E202"/>
  <c r="E143"/>
  <c r="E103"/>
  <c r="E59"/>
  <c r="E237"/>
  <c r="E216"/>
  <c r="E200"/>
  <c r="E181"/>
  <c r="E161"/>
  <c r="E141"/>
  <c r="E117"/>
  <c r="E97"/>
  <c r="E73"/>
  <c r="E57"/>
  <c r="E232"/>
  <c r="E243"/>
  <c r="E261"/>
  <c r="E28"/>
  <c r="E206"/>
  <c r="E159"/>
  <c r="E107"/>
  <c r="E47"/>
  <c r="E26"/>
  <c r="E203"/>
  <c r="E176"/>
  <c r="E152"/>
  <c r="E128"/>
  <c r="E108"/>
  <c r="E88"/>
  <c r="E64"/>
  <c r="E48"/>
  <c r="E242"/>
  <c r="E32"/>
  <c r="E198"/>
  <c r="E147"/>
  <c r="E75"/>
  <c r="E245"/>
  <c r="E99"/>
  <c r="E180"/>
  <c r="E125"/>
  <c r="E89"/>
  <c r="E25"/>
  <c r="E179"/>
  <c r="E223"/>
  <c r="E191"/>
  <c r="E221"/>
  <c r="E205"/>
  <c r="E189"/>
  <c r="E162"/>
  <c r="E145"/>
  <c r="E130"/>
  <c r="E114"/>
  <c r="E94"/>
  <c r="E78"/>
  <c r="E62"/>
  <c r="E46"/>
  <c r="E248"/>
  <c r="E259"/>
  <c r="E34"/>
  <c r="E186"/>
  <c r="E135"/>
  <c r="E91"/>
  <c r="E51"/>
  <c r="E256"/>
  <c r="E212"/>
  <c r="E196"/>
  <c r="E173"/>
  <c r="E153"/>
  <c r="E137"/>
  <c r="E113"/>
  <c r="E93"/>
  <c r="E69"/>
  <c r="E53"/>
  <c r="E228"/>
  <c r="E239"/>
  <c r="E39"/>
  <c r="E24"/>
  <c r="E194"/>
  <c r="E151"/>
  <c r="E95"/>
  <c r="E254"/>
  <c r="E215"/>
  <c r="E199"/>
  <c r="E172"/>
  <c r="E148"/>
  <c r="E124"/>
  <c r="E104"/>
  <c r="E84"/>
  <c r="E60"/>
  <c r="E44"/>
  <c r="E27"/>
  <c r="E67"/>
  <c r="E251"/>
  <c r="E217"/>
  <c r="E201"/>
  <c r="E182"/>
  <c r="E158"/>
  <c r="E142"/>
  <c r="E126"/>
  <c r="E110"/>
  <c r="E90"/>
  <c r="E74"/>
  <c r="E58"/>
  <c r="E233"/>
  <c r="E244"/>
  <c r="E255"/>
  <c r="E29"/>
  <c r="E175"/>
  <c r="E123"/>
  <c r="E83"/>
  <c r="E230"/>
  <c r="E224"/>
  <c r="E208"/>
  <c r="E188"/>
  <c r="E169"/>
  <c r="E149"/>
  <c r="E133"/>
  <c r="E109"/>
  <c r="E81"/>
  <c r="E65"/>
  <c r="E49"/>
  <c r="E252"/>
  <c r="E235"/>
  <c r="E35"/>
  <c r="E214"/>
  <c r="E183"/>
  <c r="E131"/>
  <c r="E79"/>
  <c r="E241"/>
  <c r="E211"/>
  <c r="E195"/>
  <c r="E164"/>
  <c r="E144"/>
  <c r="E116"/>
  <c r="E100"/>
  <c r="E72"/>
  <c r="E56"/>
  <c r="E231"/>
  <c r="E38"/>
  <c r="D274"/>
  <c r="E167"/>
  <c r="E127"/>
  <c r="E55"/>
  <c r="E31"/>
  <c r="E234"/>
  <c r="E185"/>
  <c r="E105"/>
  <c r="E80"/>
  <c r="E136"/>
  <c r="E168"/>
  <c r="E21"/>
  <c r="E227"/>
  <c r="E76"/>
  <c r="E178"/>
  <c r="E260"/>
  <c r="E120"/>
  <c r="E139"/>
  <c r="E132"/>
  <c r="E115"/>
  <c r="E174"/>
  <c r="E157"/>
  <c r="E190"/>
  <c r="E98"/>
  <c r="E226"/>
  <c r="E222"/>
  <c r="E177"/>
  <c r="E96"/>
  <c r="E30"/>
  <c r="E42"/>
  <c r="E213"/>
  <c r="E170"/>
</calcChain>
</file>

<file path=xl/sharedStrings.xml><?xml version="1.0" encoding="utf-8"?>
<sst xmlns="http://schemas.openxmlformats.org/spreadsheetml/2006/main" count="539" uniqueCount="524">
  <si>
    <t>PRIHODI</t>
  </si>
  <si>
    <t>PLAN 2021</t>
  </si>
  <si>
    <t>1.</t>
  </si>
  <si>
    <t>Izvorni prihodi</t>
  </si>
  <si>
    <t>1.1.</t>
  </si>
  <si>
    <t>Turistička pristojba</t>
  </si>
  <si>
    <t>1.2.</t>
  </si>
  <si>
    <t>Članarina</t>
  </si>
  <si>
    <t xml:space="preserve">2. </t>
  </si>
  <si>
    <t>Prihodi iz proračuna općine/grada/županije i državnog proračuna</t>
  </si>
  <si>
    <t>2.1.</t>
  </si>
  <si>
    <t>iz proračuna Grada Dubrovnika 30% TP Sporazum</t>
  </si>
  <si>
    <t>3.</t>
  </si>
  <si>
    <t xml:space="preserve">Prihodi od sustava turističkih zajednica </t>
  </si>
  <si>
    <t>3.1.</t>
  </si>
  <si>
    <t>E - nautika</t>
  </si>
  <si>
    <t>4.</t>
  </si>
  <si>
    <t>Prihodi iz EU fondova</t>
  </si>
  <si>
    <t>5.</t>
  </si>
  <si>
    <t>Prihodi od gospodarske djelatnosti</t>
  </si>
  <si>
    <t>6.</t>
  </si>
  <si>
    <t>Preneseni prihod iz prethodne godine</t>
  </si>
  <si>
    <t>7.</t>
  </si>
  <si>
    <t>7.1.</t>
  </si>
  <si>
    <t xml:space="preserve">SVEUKUPNO </t>
  </si>
  <si>
    <t>RASHODI</t>
  </si>
  <si>
    <t xml:space="preserve">ISTRAŽIVANJE I STRATEŠKO PLANIRANJE </t>
  </si>
  <si>
    <t>Izrada strateških/operativnih/komunikacijskih/akcijskih dokumenata</t>
  </si>
  <si>
    <t>Istraživanje i analiza tržišta</t>
  </si>
  <si>
    <t>1.3.</t>
  </si>
  <si>
    <t>Mjerenje učinkovitosti promotivnih aktivnosti</t>
  </si>
  <si>
    <t>2.</t>
  </si>
  <si>
    <t>RAZVOJ TURISTIČKOG PROIZVODA</t>
  </si>
  <si>
    <t>Identifikacija i vrednovanje resursa te strukturiranje turističkih proizvoda</t>
  </si>
  <si>
    <t>2.2.</t>
  </si>
  <si>
    <t>Sustavi označavanja kvalitete turističkog proizvoda</t>
  </si>
  <si>
    <t>2.2.1.</t>
  </si>
  <si>
    <t>Authentically Croatian Souvenir</t>
  </si>
  <si>
    <t>2.3.</t>
  </si>
  <si>
    <t>Podrška razvoju turističkih događanja</t>
  </si>
  <si>
    <t>2.3.1.</t>
  </si>
  <si>
    <t>Kulturno zabavne manifestacije</t>
  </si>
  <si>
    <t>2.3.1.1.</t>
  </si>
  <si>
    <t>Dubrovnik zimi</t>
  </si>
  <si>
    <t>2.3.1.2.</t>
  </si>
  <si>
    <t>Festa Sv. Vlaha - Dan grada Dubrovnika (tombula)</t>
  </si>
  <si>
    <t>2.3.1.3.</t>
  </si>
  <si>
    <t xml:space="preserve">Dubrovački karnevo </t>
  </si>
  <si>
    <t>2.3.1.4.</t>
  </si>
  <si>
    <t>Zimski program Linđo i razgled grada</t>
  </si>
  <si>
    <t>2.3.1.5.</t>
  </si>
  <si>
    <t>Uskrs u Gradu</t>
  </si>
  <si>
    <t>2.3.1.6.</t>
  </si>
  <si>
    <t>2.3.1.7.</t>
  </si>
  <si>
    <t>Svjetski dan glazbe</t>
  </si>
  <si>
    <t>2.3.1.8.</t>
  </si>
  <si>
    <t>Ljeto u turističkim mjestima</t>
  </si>
  <si>
    <t>2.3.1.9.</t>
  </si>
  <si>
    <t>Dubrovačka noć</t>
  </si>
  <si>
    <t>2.3.1.10.</t>
  </si>
  <si>
    <t>Gruška noć</t>
  </si>
  <si>
    <t>2.3.1.11.</t>
  </si>
  <si>
    <t>Lapadska noć</t>
  </si>
  <si>
    <t>2.3.1.12.</t>
  </si>
  <si>
    <t>Noć Ploča</t>
  </si>
  <si>
    <t>2.3.1.13.</t>
  </si>
  <si>
    <t>Ljeto u Valamaru</t>
  </si>
  <si>
    <t>2.3.1.14.</t>
  </si>
  <si>
    <t>Svjetski dan turizma</t>
  </si>
  <si>
    <t>2.3.1.15.</t>
  </si>
  <si>
    <t>Good Food Festival</t>
  </si>
  <si>
    <t>2.3.1.16.</t>
  </si>
  <si>
    <t>Dubrovačka trpeza</t>
  </si>
  <si>
    <t>2.3.1.17.</t>
  </si>
  <si>
    <t>Advent u Gradu - Božićna bajka</t>
  </si>
  <si>
    <t>2.3.1.18.</t>
  </si>
  <si>
    <t>Zimski festival - Nova godina DLJI</t>
  </si>
  <si>
    <t>2.3.1.19.</t>
  </si>
  <si>
    <t>Nova Godina Lazareti</t>
  </si>
  <si>
    <t>2.3.1.20.</t>
  </si>
  <si>
    <t>Ostale kulturne i zabavne manifestacije</t>
  </si>
  <si>
    <t>2.3.2.</t>
  </si>
  <si>
    <t>Potpore manifestacijama (suorganizacija s drugim subjektima te donacije drugima za manifestacije)</t>
  </si>
  <si>
    <t>2.3.2.1.</t>
  </si>
  <si>
    <t>Festa Dubrovnik (program uz proslavu sv. Vlaha)</t>
  </si>
  <si>
    <t>2.3.2.2.</t>
  </si>
  <si>
    <t>Dubrovačke ljetne igre</t>
  </si>
  <si>
    <t>2.3.2.3.</t>
  </si>
  <si>
    <t>Festival džema i marmelade</t>
  </si>
  <si>
    <t>2.3.2.4.</t>
  </si>
  <si>
    <t>Mediteranski sajam zdrave hrane</t>
  </si>
  <si>
    <t>2.3.2.5.</t>
  </si>
  <si>
    <t>Ana Rucner u Gradu</t>
  </si>
  <si>
    <t>2.3.2.6.</t>
  </si>
  <si>
    <t>Aklapela</t>
  </si>
  <si>
    <t>2.3.2.7.</t>
  </si>
  <si>
    <t>2.3.2.8.</t>
  </si>
  <si>
    <t>City Games (ex Jadranske igre)</t>
  </si>
  <si>
    <t>2.3.2.9.</t>
  </si>
  <si>
    <t>Najbolje hrvatske klape</t>
  </si>
  <si>
    <t>2.3.2.10.</t>
  </si>
  <si>
    <t xml:space="preserve">Craft Beer Festival Valamar </t>
  </si>
  <si>
    <t>2.3.2.11.</t>
  </si>
  <si>
    <t>Uskrs u Primorju</t>
  </si>
  <si>
    <t>2.3.2.12.</t>
  </si>
  <si>
    <t>DSO Stradun Classic</t>
  </si>
  <si>
    <t>2.3.2.13.</t>
  </si>
  <si>
    <t>DSO - Tino Pattiera Festival</t>
  </si>
  <si>
    <t>2.3.2.14.</t>
  </si>
  <si>
    <t>DSO - Proljetni glazbeni festival</t>
  </si>
  <si>
    <t>2.3.2.15.</t>
  </si>
  <si>
    <t>DSO - Orlando Furioso Barokni ciklus</t>
  </si>
  <si>
    <t>2.3.2.16.</t>
  </si>
  <si>
    <t>DSO - U pozno ljeto festival</t>
  </si>
  <si>
    <t>2.3.2.17.</t>
  </si>
  <si>
    <t>DSO - glazbeni festival Moskar</t>
  </si>
  <si>
    <t>2.3.2.18.</t>
  </si>
  <si>
    <t xml:space="preserve">Tišina molim </t>
  </si>
  <si>
    <t>2.3.2.19.</t>
  </si>
  <si>
    <t>Osojnik - Priče iz salačkih komina</t>
  </si>
  <si>
    <t>2.3.2.20.</t>
  </si>
  <si>
    <t>Osojnik - mali festival foklora i baštine</t>
  </si>
  <si>
    <t>2.3.2.21.</t>
  </si>
  <si>
    <t>Sentimento</t>
  </si>
  <si>
    <t>2.3.2.22.</t>
  </si>
  <si>
    <t>Na Neretvu misečina pala - gostovanje</t>
  </si>
  <si>
    <t>2.3.2.23.</t>
  </si>
  <si>
    <t>FestiWine</t>
  </si>
  <si>
    <t>2.3.3.</t>
  </si>
  <si>
    <t>2.3.4.</t>
  </si>
  <si>
    <t>Sportske manifestacije</t>
  </si>
  <si>
    <t>2.3.4.1.</t>
  </si>
  <si>
    <t>Du Motion</t>
  </si>
  <si>
    <t>2.3.4.2.</t>
  </si>
  <si>
    <t>Dubrovnik Triathlon</t>
  </si>
  <si>
    <t>2.3.4.3.</t>
  </si>
  <si>
    <t>Ostale sportske manifestacije</t>
  </si>
  <si>
    <t>2.3.5.</t>
  </si>
  <si>
    <t xml:space="preserve">Ostale potpore </t>
  </si>
  <si>
    <t>2.3.6.</t>
  </si>
  <si>
    <t>Potpore organizaciji skupova - MICE</t>
  </si>
  <si>
    <t>2.3.6.1.</t>
  </si>
  <si>
    <t>2.3.6.2.</t>
  </si>
  <si>
    <t>2.3.7.</t>
  </si>
  <si>
    <t>Potpore po odluci Turističkog vijeća</t>
  </si>
  <si>
    <t>2.3.7.1.</t>
  </si>
  <si>
    <t>Plesni festival 2020</t>
  </si>
  <si>
    <t>2.3.7.2.</t>
  </si>
  <si>
    <t>Linđo - Moskva 2020</t>
  </si>
  <si>
    <t>2.3.7.3.</t>
  </si>
  <si>
    <t>Gradska glazba 2020 koncerti</t>
  </si>
  <si>
    <t>2.3.7.4.</t>
  </si>
  <si>
    <t>Dom Marina Držića 2020</t>
  </si>
  <si>
    <t>2.4.</t>
  </si>
  <si>
    <t xml:space="preserve">Turistička infrastruktura </t>
  </si>
  <si>
    <t xml:space="preserve">Infrastruktura </t>
  </si>
  <si>
    <t>Info table</t>
  </si>
  <si>
    <t>Smeđa signalizacija</t>
  </si>
  <si>
    <t>2.5.</t>
  </si>
  <si>
    <t xml:space="preserve">Podrška turističkoj industriji </t>
  </si>
  <si>
    <t>KOMUNIKACIJA I OGLAŠAVANJE</t>
  </si>
  <si>
    <t>3.2.</t>
  </si>
  <si>
    <t>Oglašavanje destinacijskog branda, turističke ponude i proizvoda</t>
  </si>
  <si>
    <t>3.2.1.</t>
  </si>
  <si>
    <t>Online komunikacije</t>
  </si>
  <si>
    <t>3.2.1.1.</t>
  </si>
  <si>
    <t>Internet oglašavanje Kongresnog ureda</t>
  </si>
  <si>
    <t>3.2.1.2.</t>
  </si>
  <si>
    <t>Inozemno internet oglašavanje</t>
  </si>
  <si>
    <t>3.2.1.3.</t>
  </si>
  <si>
    <t>Domaće internet oglašavanje</t>
  </si>
  <si>
    <t>3.2.1.4.</t>
  </si>
  <si>
    <t>Socijalne mreže i FB/ Google kampanje</t>
  </si>
  <si>
    <t>3.2.2.</t>
  </si>
  <si>
    <t>Offline komunikacije</t>
  </si>
  <si>
    <t>3.2.2.1.</t>
  </si>
  <si>
    <t>Oglašavanje u stranim medijima</t>
  </si>
  <si>
    <t>3.2.2.2.</t>
  </si>
  <si>
    <t>Oglašavanje u domaćim medijima</t>
  </si>
  <si>
    <t>3.2.2.3.</t>
  </si>
  <si>
    <t>Oglašavanje Good Food</t>
  </si>
  <si>
    <t>3.2.2.4.</t>
  </si>
  <si>
    <t>Oglašavanje Dubrovački zimski festival (bb)</t>
  </si>
  <si>
    <t>3.2.3.</t>
  </si>
  <si>
    <t>Oglašavanje u MICE publikacijama</t>
  </si>
  <si>
    <t>3.3.</t>
  </si>
  <si>
    <t>Odnosi s javnošću: globalni i domaći PR</t>
  </si>
  <si>
    <t>3.3.1.</t>
  </si>
  <si>
    <t xml:space="preserve">Mediatool - medijske objave izvještaj </t>
  </si>
  <si>
    <t>3.3.2.</t>
  </si>
  <si>
    <t>Domaći mediji</t>
  </si>
  <si>
    <t>3.3.3.</t>
  </si>
  <si>
    <t>Strani mediji</t>
  </si>
  <si>
    <t>3.4.</t>
  </si>
  <si>
    <t>Marketinške i poslovne suradnje</t>
  </si>
  <si>
    <t>3.4.1.</t>
  </si>
  <si>
    <t>Kampanja udruženog oglašavanja (HTZ)</t>
  </si>
  <si>
    <t>3.4.2.</t>
  </si>
  <si>
    <t>3.4.3.</t>
  </si>
  <si>
    <t>3.4.4.</t>
  </si>
  <si>
    <t>Direktne marketinške kampanje s aviokompanijama</t>
  </si>
  <si>
    <t>3.5.</t>
  </si>
  <si>
    <t>Sajmovi, posebne prezentacije i poslovne radionice</t>
  </si>
  <si>
    <t>3.5.1.</t>
  </si>
  <si>
    <t>Sajmovi</t>
  </si>
  <si>
    <t>3.5.1.1.</t>
  </si>
  <si>
    <t>Sajmovi i poslovne radionice MICE</t>
  </si>
  <si>
    <t>3.5.1.2.</t>
  </si>
  <si>
    <t>Opći sajmovi</t>
  </si>
  <si>
    <t>3.5.1.3.</t>
  </si>
  <si>
    <t>Sudjelovanje na godišnjim skupštinama, kongresima i seminarima Kongresnog ureda</t>
  </si>
  <si>
    <t>3.5.2.</t>
  </si>
  <si>
    <t>Posebne prezentacije</t>
  </si>
  <si>
    <t>3.5.2.1.</t>
  </si>
  <si>
    <t>Prezentacije Odjela komunikacijskih taktika</t>
  </si>
  <si>
    <t>3.5.2.2.</t>
  </si>
  <si>
    <t>Prezentacije na stranim tržištima (opće i MICE)</t>
  </si>
  <si>
    <t>3.5.2.3.</t>
  </si>
  <si>
    <t>Radni sastanci</t>
  </si>
  <si>
    <t>3.5.2.4.</t>
  </si>
  <si>
    <t>Ostali troškovi prezentacija</t>
  </si>
  <si>
    <t>3.5.2.5.</t>
  </si>
  <si>
    <t>Prezentacije DZF</t>
  </si>
  <si>
    <t>3.5.2.6.</t>
  </si>
  <si>
    <t>3.6.</t>
  </si>
  <si>
    <t>Suradnja s organizatorima putovanja</t>
  </si>
  <si>
    <t>3.6.1.</t>
  </si>
  <si>
    <t>Inozemni i domaći novinari</t>
  </si>
  <si>
    <t>3.6.2.</t>
  </si>
  <si>
    <t>Studijska putovanja agenata</t>
  </si>
  <si>
    <t>3.6.3.</t>
  </si>
  <si>
    <t>Studijska i inspekcijska putovanja agenata i novinara Kongresnog ureda</t>
  </si>
  <si>
    <t>3.7.</t>
  </si>
  <si>
    <t>Kreiranje promotivnog materijala</t>
  </si>
  <si>
    <t>3.7.1.</t>
  </si>
  <si>
    <t>Welcome</t>
  </si>
  <si>
    <t>3.7.2.</t>
  </si>
  <si>
    <t>Image brošura</t>
  </si>
  <si>
    <t>3.7.3.</t>
  </si>
  <si>
    <t>Planovi turističkih mjesta</t>
  </si>
  <si>
    <t>3.7.4.</t>
  </si>
  <si>
    <t xml:space="preserve">Plan grada </t>
  </si>
  <si>
    <t>3.7.5.</t>
  </si>
  <si>
    <t>Brošura Elafiti</t>
  </si>
  <si>
    <t>3.7.6.</t>
  </si>
  <si>
    <t>DRI (svi jezici)</t>
  </si>
  <si>
    <t>3.7.7.</t>
  </si>
  <si>
    <t>DRI redizajn brošure</t>
  </si>
  <si>
    <t>3.7.8.</t>
  </si>
  <si>
    <t>Ostali promidžbeni materijali</t>
  </si>
  <si>
    <t>3.7.9.</t>
  </si>
  <si>
    <t>Prijevodi tekstova za brošure/web/socijalne mreže</t>
  </si>
  <si>
    <t>3.7.10.</t>
  </si>
  <si>
    <t>Troškovi distribucije</t>
  </si>
  <si>
    <t>3.7.11.</t>
  </si>
  <si>
    <t>Dotisak DVD</t>
  </si>
  <si>
    <t>3.7.12.</t>
  </si>
  <si>
    <t>USB memory stick</t>
  </si>
  <si>
    <t>3.7.13.</t>
  </si>
  <si>
    <t>3.7.14.</t>
  </si>
  <si>
    <t>Suveniri i promo materijali</t>
  </si>
  <si>
    <t>3.8.</t>
  </si>
  <si>
    <t>Internetske stranice</t>
  </si>
  <si>
    <t>3.8.1.</t>
  </si>
  <si>
    <t xml:space="preserve">Web stranica TZ Grada Dubrovnika </t>
  </si>
  <si>
    <t>3.8.2.</t>
  </si>
  <si>
    <t>Razvoj i održavanje turističke aplikacije</t>
  </si>
  <si>
    <t>3.8.3.</t>
  </si>
  <si>
    <t>Virtualne panorame 360° / video materijal</t>
  </si>
  <si>
    <t>3.9.</t>
  </si>
  <si>
    <t xml:space="preserve">Kreiranje i upravljanje bazama turističkih podataka </t>
  </si>
  <si>
    <t>3.9.1.</t>
  </si>
  <si>
    <t>Fototeka</t>
  </si>
  <si>
    <t>3.10.</t>
  </si>
  <si>
    <t>Turističko-informativne aktivnosti</t>
  </si>
  <si>
    <t>3.10.1.</t>
  </si>
  <si>
    <t>Obnova/uređenje TIC-eva</t>
  </si>
  <si>
    <t>3.10.2.</t>
  </si>
  <si>
    <t>Plaće zaposlenih u TIC-u</t>
  </si>
  <si>
    <t>3.10.3.</t>
  </si>
  <si>
    <t>Studentski centar TIC</t>
  </si>
  <si>
    <t>3.10.3.1.</t>
  </si>
  <si>
    <t>TIC Pile</t>
  </si>
  <si>
    <t>3.10.3.2.</t>
  </si>
  <si>
    <t>TIC Gruž</t>
  </si>
  <si>
    <t>3.10.3.3.</t>
  </si>
  <si>
    <t>TIC Lapad</t>
  </si>
  <si>
    <t>3.10.3.4.</t>
  </si>
  <si>
    <t>TIC Zaton</t>
  </si>
  <si>
    <t>3.10.3.5.</t>
  </si>
  <si>
    <t>TIC Lopud</t>
  </si>
  <si>
    <t>3.10.3.6.</t>
  </si>
  <si>
    <t>Zračna luka</t>
  </si>
  <si>
    <t>3.10.3.7.</t>
  </si>
  <si>
    <t>E-Nautika - Kapetanija</t>
  </si>
  <si>
    <t>3.10.4.</t>
  </si>
  <si>
    <t>Usluge zakupnine TIC-eva</t>
  </si>
  <si>
    <t>3.10.4.1.</t>
  </si>
  <si>
    <t>3.10.4.2.</t>
  </si>
  <si>
    <t>3.10.4.3.</t>
  </si>
  <si>
    <t>3.10.5.</t>
  </si>
  <si>
    <t>Uniforme informatori</t>
  </si>
  <si>
    <t>DESTINACIJSKI MENADŽMENT</t>
  </si>
  <si>
    <t>4.1.</t>
  </si>
  <si>
    <t>Turistički informacijski sustavi i aplikacije /eVisitor</t>
  </si>
  <si>
    <t>4.1.1.</t>
  </si>
  <si>
    <t>Jedinstveni turistički informacijski sustav (prijava i odjava gostiju, statistika i dr.)</t>
  </si>
  <si>
    <t>4.2.</t>
  </si>
  <si>
    <t>Stručni skupovi i edukacije</t>
  </si>
  <si>
    <t>4.2.1.</t>
  </si>
  <si>
    <t>Privatni smještaj - razvoj proizvoda</t>
  </si>
  <si>
    <t>4.2.2.</t>
  </si>
  <si>
    <t>Nagrade i priznanja, Dani hrvatskog turizma</t>
  </si>
  <si>
    <t>4.2.3.</t>
  </si>
  <si>
    <t>Ostali stručni skupovi i edukacije</t>
  </si>
  <si>
    <t>4.3.</t>
  </si>
  <si>
    <t>Koordinacija i nadzor</t>
  </si>
  <si>
    <t>4.4.</t>
  </si>
  <si>
    <t>Upravljanje kvalitetom u destinaciji</t>
  </si>
  <si>
    <t>4.4.1.</t>
  </si>
  <si>
    <t>Respect the City</t>
  </si>
  <si>
    <t>4.4.2.</t>
  </si>
  <si>
    <t>Crveni križ</t>
  </si>
  <si>
    <t>4.4.3.</t>
  </si>
  <si>
    <t>Uređenje šetnica i protupožarnih staza - Vatrogasci</t>
  </si>
  <si>
    <t>4.4.4.</t>
  </si>
  <si>
    <t>Gradska straža</t>
  </si>
  <si>
    <t>4.5.</t>
  </si>
  <si>
    <t>Poticanje na očuvanje i uređenje okoliša</t>
  </si>
  <si>
    <t>4.5.1.</t>
  </si>
  <si>
    <t>Projekt Volim Hrvatsku</t>
  </si>
  <si>
    <t>4.5.1.1.</t>
  </si>
  <si>
    <t>Uređenje gradskih kotara</t>
  </si>
  <si>
    <t>4.5.1.1.1.</t>
  </si>
  <si>
    <t>Gradski kotar Grad</t>
  </si>
  <si>
    <t>4.5.1.1.2.</t>
  </si>
  <si>
    <t>Gradski kotar Ploče iza grada</t>
  </si>
  <si>
    <t>4.5.1.1.3.</t>
  </si>
  <si>
    <t>Gradski kotar Pile-Kono</t>
  </si>
  <si>
    <t>4.5.1.1.4.</t>
  </si>
  <si>
    <t>Gradski kotar Montovjerna</t>
  </si>
  <si>
    <t>4.5.1.1.5.</t>
  </si>
  <si>
    <t>Gradski kotar Lapad</t>
  </si>
  <si>
    <t>4.5.1.1.6.</t>
  </si>
  <si>
    <t>Gradski kotar Gruž</t>
  </si>
  <si>
    <t>4.5.1.1.7.</t>
  </si>
  <si>
    <t>Gradski kotar Komolac</t>
  </si>
  <si>
    <t>4.5.1.1.8.</t>
  </si>
  <si>
    <t>Gradski kotar Mokošica</t>
  </si>
  <si>
    <t>4.5.1.1.9.</t>
  </si>
  <si>
    <t>Gradski kotar Bosanka</t>
  </si>
  <si>
    <t>4.5.1.2.</t>
  </si>
  <si>
    <t>Uređenje turističkih mjesta</t>
  </si>
  <si>
    <t>4.5.1.2.1.</t>
  </si>
  <si>
    <t>Turističko mjesto Zaton</t>
  </si>
  <si>
    <t>4.5.1.2.2.</t>
  </si>
  <si>
    <t>Turističko mjesto Orašac</t>
  </si>
  <si>
    <t>4.5.1.2.3.</t>
  </si>
  <si>
    <t>Turističko mjesto Trsteno/Brsečine</t>
  </si>
  <si>
    <t>4.5.1.2.4.</t>
  </si>
  <si>
    <t>Turističko mjesto Koločep</t>
  </si>
  <si>
    <t>4.5.1.2.5.</t>
  </si>
  <si>
    <t>Turističko mjesto Lopud</t>
  </si>
  <si>
    <t>4.5.1.2.6.</t>
  </si>
  <si>
    <t>Turističko mjesto Suđurađ</t>
  </si>
  <si>
    <t>4.5.1.2.7.</t>
  </si>
  <si>
    <t>Turističko mjesto Šipanska luka</t>
  </si>
  <si>
    <t>4.5.1.2.8.</t>
  </si>
  <si>
    <t>Turističko mjesto Gromača</t>
  </si>
  <si>
    <t>4.5.1.2.9.</t>
  </si>
  <si>
    <t>Turističko mjesto Osojnik</t>
  </si>
  <si>
    <t>4.5.1.2.10.</t>
  </si>
  <si>
    <t>Turističko mjesto Mrčevo</t>
  </si>
  <si>
    <t>4.5.2.</t>
  </si>
  <si>
    <t>Akcije čišćenja podmorja</t>
  </si>
  <si>
    <t>4.5.3.</t>
  </si>
  <si>
    <t>Sajmovi cvijeća</t>
  </si>
  <si>
    <t>4.5.4.</t>
  </si>
  <si>
    <t>Razne ekološko-edukativne akcije</t>
  </si>
  <si>
    <t>4.5.5.</t>
  </si>
  <si>
    <t>Poticanje i pomaganje razvoja turizma na područjima koja nisu turistički razvijena</t>
  </si>
  <si>
    <t>ČLANSTVO U STRUKOVNIM ORGANIZACIJAMA</t>
  </si>
  <si>
    <t>5.1.</t>
  </si>
  <si>
    <t>5.2.</t>
  </si>
  <si>
    <t>Domaće strukovne i sl. organizacije</t>
  </si>
  <si>
    <t>ADMINISTRATIVNI POSLOVI</t>
  </si>
  <si>
    <t>6.1.</t>
  </si>
  <si>
    <t>Plaće</t>
  </si>
  <si>
    <t>6.1.1.</t>
  </si>
  <si>
    <t>Plaće zaposlenih u glavnom uredu</t>
  </si>
  <si>
    <t>6.1.2.</t>
  </si>
  <si>
    <t>Rashodi za radnike iz plaće</t>
  </si>
  <si>
    <t>6.2.</t>
  </si>
  <si>
    <t>Materijalni troškovi</t>
  </si>
  <si>
    <t>Troškovi za mat. i energiju</t>
  </si>
  <si>
    <t>Energija</t>
  </si>
  <si>
    <t>Uredski materijal</t>
  </si>
  <si>
    <t>Materijal za čišćenje</t>
  </si>
  <si>
    <t>Sitni inventar</t>
  </si>
  <si>
    <t>Kompjuterska oprema</t>
  </si>
  <si>
    <t>Ostali materijalni rashodi</t>
  </si>
  <si>
    <t>Rashodi za usluge</t>
  </si>
  <si>
    <t>Usluge za telefon, fax i internet</t>
  </si>
  <si>
    <t>Održavanje kompjutorske opreme</t>
  </si>
  <si>
    <t>Održavanje telefonske centrale</t>
  </si>
  <si>
    <t>Održavanje skutera /automobila</t>
  </si>
  <si>
    <t>Održavanje fotokopirnog uređaja</t>
  </si>
  <si>
    <t>Komunalne usluge</t>
  </si>
  <si>
    <t>Poštarina</t>
  </si>
  <si>
    <t>Odvjetničke usluge</t>
  </si>
  <si>
    <t>Bilježničke usluge</t>
  </si>
  <si>
    <t>Usluga-čišćenje ureda</t>
  </si>
  <si>
    <t>Održavanje klima uređaja</t>
  </si>
  <si>
    <t>Usluge održavanja ureda - zgrade</t>
  </si>
  <si>
    <t>Aparat za vodu</t>
  </si>
  <si>
    <t>Usluge zakupnine poslovnog prostora Brsalje</t>
  </si>
  <si>
    <t>Financijski rashodi</t>
  </si>
  <si>
    <t>Premija osiguranja imovine</t>
  </si>
  <si>
    <t>Troškovi platnog prometa</t>
  </si>
  <si>
    <t>Provizija za otkup deviza</t>
  </si>
  <si>
    <t>Kamate</t>
  </si>
  <si>
    <t>Osiguranje vozila u cestovnom prometu</t>
  </si>
  <si>
    <t>Ostali rashodi</t>
  </si>
  <si>
    <t>Rashod amortizacija</t>
  </si>
  <si>
    <t>Rashodi za pristojbe i nagodbe</t>
  </si>
  <si>
    <t>6.3.</t>
  </si>
  <si>
    <t>Tijela turističke zajednice</t>
  </si>
  <si>
    <t>6.3.1.</t>
  </si>
  <si>
    <t>Najam sale za sastanke, projektor, ozvučenje</t>
  </si>
  <si>
    <t>6.3.2.</t>
  </si>
  <si>
    <t>Ugošćavanje</t>
  </si>
  <si>
    <t>6.4.</t>
  </si>
  <si>
    <t>Troškovi poslovanja mreže predstavništava/ispostava</t>
  </si>
  <si>
    <t xml:space="preserve">REZERVA </t>
  </si>
  <si>
    <t>8.</t>
  </si>
  <si>
    <t>POKRIVANJE MANJKA PRIHODA IZ PRETHODNE GODINE</t>
  </si>
  <si>
    <t>SVEUKUPNO 1</t>
  </si>
  <si>
    <t>9.</t>
  </si>
  <si>
    <t>FONDOVI - posebne namjene</t>
  </si>
  <si>
    <t>Fond za turističke zajednice na  turistički nedovoljno razvijenim područjima i kontinentu</t>
  </si>
  <si>
    <t>Fond za projekte udruženih turističkih zajednica</t>
  </si>
  <si>
    <t>SVEUKUPNO 2</t>
  </si>
  <si>
    <t>TOTAL</t>
  </si>
  <si>
    <t>SVEUKUPNO 1+ SVEUKUPNO 2</t>
  </si>
  <si>
    <t>3.2.1.5.</t>
  </si>
  <si>
    <t>Total Dubrovnik News - Paul Bradbury</t>
  </si>
  <si>
    <t>Razvoj novih proizvoda (Digital Nomads, destinacija vjenčanja)</t>
  </si>
  <si>
    <t>2.3.2.24.</t>
  </si>
  <si>
    <t>Ostale potpore manifestacije</t>
  </si>
  <si>
    <t>3.10.6.</t>
  </si>
  <si>
    <t>Zaštitarske usluge - TIC Pile</t>
  </si>
  <si>
    <t>2.3.6.3.</t>
  </si>
  <si>
    <t>New Europe Market</t>
  </si>
  <si>
    <t>6.2.1.</t>
  </si>
  <si>
    <t>6.2.1.1.</t>
  </si>
  <si>
    <t>6.2.1.2.</t>
  </si>
  <si>
    <t>6.2.1.3.</t>
  </si>
  <si>
    <t>6.2.1.4.</t>
  </si>
  <si>
    <t>6.2.1.5.</t>
  </si>
  <si>
    <t>6.2.1.6.</t>
  </si>
  <si>
    <t>6.2.2.</t>
  </si>
  <si>
    <t>6.2.2.1.</t>
  </si>
  <si>
    <t>6.2.2.2.</t>
  </si>
  <si>
    <t>6.2.2.3.</t>
  </si>
  <si>
    <t>6.2.2.4.</t>
  </si>
  <si>
    <t>6.2.2.5.</t>
  </si>
  <si>
    <t>6.2.2.6.</t>
  </si>
  <si>
    <t>6.2.2.7.</t>
  </si>
  <si>
    <t>6.2.2.8.</t>
  </si>
  <si>
    <t>6.2.2.9.</t>
  </si>
  <si>
    <t>6.2.2.10.</t>
  </si>
  <si>
    <t>6.2.2.11.</t>
  </si>
  <si>
    <t>6.2.2.12.</t>
  </si>
  <si>
    <t>6.2.2.13.</t>
  </si>
  <si>
    <t>6.2.2.14.</t>
  </si>
  <si>
    <t>6.2.3.</t>
  </si>
  <si>
    <t>6.2.3.1.</t>
  </si>
  <si>
    <t>6.2.3.2.</t>
  </si>
  <si>
    <t>6.2.3.3.</t>
  </si>
  <si>
    <t>6.2.3.4.</t>
  </si>
  <si>
    <t>6.2.3.5.</t>
  </si>
  <si>
    <t>6.2.4.</t>
  </si>
  <si>
    <t>6.2.4.1.</t>
  </si>
  <si>
    <t>6.2.4.2.</t>
  </si>
  <si>
    <t>Lazareti Jazz Festival</t>
  </si>
  <si>
    <t>Šetando kroz park</t>
  </si>
  <si>
    <t>HGSS</t>
  </si>
  <si>
    <t>Moto klub Libertas Dubrovnik</t>
  </si>
  <si>
    <t>2.3.2.25</t>
  </si>
  <si>
    <t>2.3.2.26.</t>
  </si>
  <si>
    <t>2.3.2.27.</t>
  </si>
  <si>
    <t>2.3.2.28.</t>
  </si>
  <si>
    <t>6.2.2.15.</t>
  </si>
  <si>
    <t>Pretplate</t>
  </si>
  <si>
    <t xml:space="preserve">Midsummer scene - TZGD </t>
  </si>
  <si>
    <t xml:space="preserve">Ulicama našeg Grada </t>
  </si>
  <si>
    <t xml:space="preserve">Ostali prihodi </t>
  </si>
  <si>
    <t>Kredit</t>
  </si>
  <si>
    <t>Ostale potpore MICE</t>
  </si>
  <si>
    <t>HINA AMAN konferencija</t>
  </si>
  <si>
    <t>Strateški projekti (HTZ)</t>
  </si>
  <si>
    <t>Bad Homburg - Domovnica</t>
  </si>
  <si>
    <t xml:space="preserve">Kratki dokumentarni filmovi - Duper </t>
  </si>
  <si>
    <t xml:space="preserve">Revizija i knjigovodstveni servis </t>
  </si>
  <si>
    <t>Međunarodne strukovne i sl. Organizacije (ICCA, USTOA, ECM, SITE)</t>
  </si>
  <si>
    <t>3.11.</t>
  </si>
  <si>
    <t>3.11.1.</t>
  </si>
  <si>
    <t>3.11.2.</t>
  </si>
  <si>
    <t>Turistička signalizacija</t>
  </si>
  <si>
    <t>4.5.6.</t>
  </si>
  <si>
    <t>Blagdanska dekoracija (Vrtlar)</t>
  </si>
  <si>
    <t>4.5.7.</t>
  </si>
  <si>
    <t>Digital Nomads</t>
  </si>
  <si>
    <t>Destinacija vjenčanja</t>
  </si>
  <si>
    <t>2.3.3.1.</t>
  </si>
  <si>
    <t>2.3.3.2.</t>
  </si>
  <si>
    <t>2.3.3.3.</t>
  </si>
  <si>
    <t>Razvoj ostalih novih proizvoda</t>
  </si>
  <si>
    <t>Ostali nespomenuti prihodi</t>
  </si>
  <si>
    <t>7.2.</t>
  </si>
  <si>
    <r>
      <t xml:space="preserve">Definiranje </t>
    </r>
    <r>
      <rPr>
        <b/>
        <i/>
        <sz val="10"/>
        <rFont val="Calibri"/>
        <family val="2"/>
      </rPr>
      <t>brending</t>
    </r>
    <r>
      <rPr>
        <b/>
        <sz val="10"/>
        <rFont val="Calibri"/>
        <family val="2"/>
      </rPr>
      <t xml:space="preserve"> sustava i</t>
    </r>
    <r>
      <rPr>
        <b/>
        <i/>
        <sz val="10"/>
        <rFont val="Calibri"/>
        <family val="2"/>
      </rPr>
      <t xml:space="preserve"> brend </t>
    </r>
    <r>
      <rPr>
        <b/>
        <sz val="10"/>
        <rFont val="Calibri"/>
        <family val="2"/>
      </rPr>
      <t>arhitekture</t>
    </r>
  </si>
  <si>
    <t>Marketinška kampanja TZGD AA/aviokompanije</t>
  </si>
  <si>
    <t>UDIO %</t>
  </si>
  <si>
    <t>6.2.2.16.</t>
  </si>
</sst>
</file>

<file path=xl/styles.xml><?xml version="1.0" encoding="utf-8"?>
<styleSheet xmlns="http://schemas.openxmlformats.org/spreadsheetml/2006/main">
  <numFmts count="2">
    <numFmt numFmtId="166" formatCode="d&quot;.&quot;m&quot;.&quot;yyyy"/>
    <numFmt numFmtId="167" formatCode="d&quot;.&quot;mmm"/>
  </numFmts>
  <fonts count="19">
    <font>
      <sz val="11"/>
      <color rgb="FF000000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b/>
      <i/>
      <sz val="10"/>
      <name val="Calibri"/>
      <family val="2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11"/>
      <color rgb="FF000000"/>
      <name val="Calibri"/>
      <family val="2"/>
    </font>
    <font>
      <sz val="10"/>
      <color rgb="FFFF000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0"/>
      <color rgb="FF000000"/>
      <name val="Calibri"/>
      <family val="2"/>
    </font>
    <font>
      <b/>
      <sz val="10"/>
      <color rgb="FFFF0000"/>
      <name val="Calibri"/>
      <family val="2"/>
    </font>
    <font>
      <b/>
      <sz val="14"/>
      <color rgb="FFFFFFFF"/>
      <name val="Calibri"/>
      <family val="2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1"/>
      <color theme="0"/>
      <name val="Calibri"/>
      <family val="2"/>
      <charset val="238"/>
    </font>
    <font>
      <b/>
      <sz val="10"/>
      <color theme="0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003764"/>
        <bgColor rgb="FF003764"/>
      </patternFill>
    </fill>
    <fill>
      <patternFill patternType="solid">
        <fgColor rgb="FFFFFFFF"/>
        <bgColor rgb="FFFFFFFF"/>
      </patternFill>
    </fill>
    <fill>
      <patternFill patternType="solid">
        <fgColor rgb="FF8EA9DB"/>
        <bgColor rgb="FF8EA9DB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EBF7"/>
      </patternFill>
    </fill>
    <fill>
      <patternFill patternType="solid">
        <fgColor theme="8" tint="0.39997558519241921"/>
        <bgColor rgb="FF8EA9DB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3366"/>
        <bgColor rgb="FF003764"/>
      </patternFill>
    </fill>
    <fill>
      <patternFill patternType="solid">
        <fgColor rgb="FF003366"/>
        <bgColor indexed="64"/>
      </patternFill>
    </fill>
    <fill>
      <patternFill patternType="solid">
        <fgColor theme="4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ont="0" applyBorder="0" applyProtection="0"/>
  </cellStyleXfs>
  <cellXfs count="102">
    <xf numFmtId="0" fontId="0" fillId="0" borderId="0" xfId="0"/>
    <xf numFmtId="0" fontId="0" fillId="0" borderId="0" xfId="0" applyBorder="1"/>
    <xf numFmtId="3" fontId="8" fillId="0" borderId="0" xfId="1" applyNumberFormat="1" applyFont="1" applyFill="1" applyBorder="1" applyAlignment="1">
      <alignment horizontal="right" wrapText="1"/>
    </xf>
    <xf numFmtId="0" fontId="8" fillId="0" borderId="0" xfId="1" applyFont="1" applyFill="1" applyBorder="1" applyAlignment="1"/>
    <xf numFmtId="3" fontId="8" fillId="0" borderId="0" xfId="1" applyNumberFormat="1" applyFont="1" applyFill="1" applyBorder="1" applyAlignment="1">
      <alignment horizontal="right"/>
    </xf>
    <xf numFmtId="3" fontId="0" fillId="0" borderId="0" xfId="0" applyNumberFormat="1"/>
    <xf numFmtId="0" fontId="9" fillId="2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vertical="center" wrapText="1"/>
    </xf>
    <xf numFmtId="3" fontId="2" fillId="2" borderId="1" xfId="1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center" wrapText="1"/>
    </xf>
    <xf numFmtId="3" fontId="2" fillId="0" borderId="1" xfId="1" applyNumberFormat="1" applyFont="1" applyFill="1" applyBorder="1" applyAlignment="1">
      <alignment horizontal="right" vertical="center" wrapText="1"/>
    </xf>
    <xf numFmtId="0" fontId="2" fillId="2" borderId="1" xfId="1" applyFont="1" applyFill="1" applyBorder="1" applyAlignment="1">
      <alignment vertical="center"/>
    </xf>
    <xf numFmtId="3" fontId="2" fillId="2" borderId="1" xfId="1" applyNumberFormat="1" applyFont="1" applyFill="1" applyBorder="1" applyAlignment="1">
      <alignment horizontal="right" vertical="center"/>
    </xf>
    <xf numFmtId="0" fontId="11" fillId="3" borderId="1" xfId="1" applyFont="1" applyFill="1" applyBorder="1" applyAlignment="1">
      <alignment vertical="center" wrapText="1"/>
    </xf>
    <xf numFmtId="3" fontId="11" fillId="3" borderId="1" xfId="1" applyNumberFormat="1" applyFont="1" applyFill="1" applyBorder="1" applyAlignment="1">
      <alignment horizontal="right" vertical="center" wrapText="1"/>
    </xf>
    <xf numFmtId="0" fontId="9" fillId="2" borderId="1" xfId="1" applyFont="1" applyFill="1" applyBorder="1" applyAlignment="1">
      <alignment vertical="center" wrapText="1"/>
    </xf>
    <xf numFmtId="3" fontId="9" fillId="2" borderId="1" xfId="1" applyNumberFormat="1" applyFont="1" applyFill="1" applyBorder="1" applyAlignment="1">
      <alignment horizontal="right" vertical="center" wrapText="1"/>
    </xf>
    <xf numFmtId="0" fontId="9" fillId="0" borderId="1" xfId="1" applyFont="1" applyFill="1" applyBorder="1" applyAlignment="1">
      <alignment vertical="center" wrapText="1"/>
    </xf>
    <xf numFmtId="3" fontId="9" fillId="0" borderId="1" xfId="1" applyNumberFormat="1" applyFont="1" applyFill="1" applyBorder="1" applyAlignment="1">
      <alignment horizontal="right" vertical="center" wrapText="1"/>
    </xf>
    <xf numFmtId="0" fontId="12" fillId="0" borderId="1" xfId="1" applyFont="1" applyFill="1" applyBorder="1" applyAlignment="1">
      <alignment vertical="center"/>
    </xf>
    <xf numFmtId="0" fontId="1" fillId="0" borderId="1" xfId="1" applyFont="1" applyFill="1" applyBorder="1" applyAlignment="1">
      <alignment vertical="center" wrapText="1"/>
    </xf>
    <xf numFmtId="3" fontId="1" fillId="0" borderId="1" xfId="1" applyNumberFormat="1" applyFont="1" applyFill="1" applyBorder="1" applyAlignment="1">
      <alignment horizontal="right" vertical="center" wrapText="1"/>
    </xf>
    <xf numFmtId="0" fontId="3" fillId="0" borderId="1" xfId="1" applyFont="1" applyFill="1" applyBorder="1" applyAlignment="1">
      <alignment horizontal="left" wrapText="1"/>
    </xf>
    <xf numFmtId="3" fontId="3" fillId="0" borderId="1" xfId="1" applyNumberFormat="1" applyFont="1" applyFill="1" applyBorder="1" applyAlignment="1">
      <alignment horizontal="right" wrapText="1"/>
    </xf>
    <xf numFmtId="0" fontId="3" fillId="0" borderId="1" xfId="1" applyFont="1" applyFill="1" applyBorder="1" applyAlignment="1">
      <alignment wrapText="1"/>
    </xf>
    <xf numFmtId="0" fontId="3" fillId="0" borderId="1" xfId="1" applyFont="1" applyFill="1" applyBorder="1" applyAlignment="1"/>
    <xf numFmtId="3" fontId="3" fillId="0" borderId="1" xfId="1" applyNumberFormat="1" applyFont="1" applyFill="1" applyBorder="1" applyAlignment="1">
      <alignment horizontal="right"/>
    </xf>
    <xf numFmtId="0" fontId="1" fillId="0" borderId="1" xfId="1" applyFont="1" applyFill="1" applyBorder="1" applyAlignment="1">
      <alignment horizontal="left" wrapText="1"/>
    </xf>
    <xf numFmtId="3" fontId="1" fillId="0" borderId="1" xfId="1" applyNumberFormat="1" applyFont="1" applyFill="1" applyBorder="1" applyAlignment="1">
      <alignment horizontal="right" wrapText="1"/>
    </xf>
    <xf numFmtId="0" fontId="1" fillId="0" borderId="1" xfId="1" applyFont="1" applyFill="1" applyBorder="1" applyAlignment="1"/>
    <xf numFmtId="0" fontId="1" fillId="2" borderId="1" xfId="1" applyFont="1" applyFill="1" applyBorder="1" applyAlignment="1">
      <alignment vertical="center" wrapText="1"/>
    </xf>
    <xf numFmtId="3" fontId="1" fillId="2" borderId="1" xfId="1" applyNumberFormat="1" applyFont="1" applyFill="1" applyBorder="1" applyAlignment="1">
      <alignment horizontal="right" vertical="center" wrapText="1"/>
    </xf>
    <xf numFmtId="0" fontId="12" fillId="0" borderId="1" xfId="1" applyFont="1" applyFill="1" applyBorder="1" applyAlignment="1">
      <alignment vertical="center" wrapText="1"/>
    </xf>
    <xf numFmtId="166" fontId="1" fillId="0" borderId="1" xfId="1" applyNumberFormat="1" applyFont="1" applyFill="1" applyBorder="1" applyAlignment="1">
      <alignment vertical="center" wrapText="1"/>
    </xf>
    <xf numFmtId="0" fontId="1" fillId="0" borderId="1" xfId="1" applyFont="1" applyFill="1" applyBorder="1" applyAlignment="1">
      <alignment wrapText="1"/>
    </xf>
    <xf numFmtId="0" fontId="3" fillId="0" borderId="1" xfId="1" applyFont="1" applyFill="1" applyBorder="1" applyAlignment="1">
      <alignment vertical="center" wrapText="1"/>
    </xf>
    <xf numFmtId="166" fontId="1" fillId="4" borderId="1" xfId="1" applyNumberFormat="1" applyFont="1" applyFill="1" applyBorder="1" applyAlignment="1">
      <alignment vertical="center" wrapText="1"/>
    </xf>
    <xf numFmtId="0" fontId="1" fillId="4" borderId="1" xfId="1" applyFont="1" applyFill="1" applyBorder="1" applyAlignment="1">
      <alignment vertical="center" wrapText="1"/>
    </xf>
    <xf numFmtId="3" fontId="1" fillId="4" borderId="1" xfId="1" applyNumberFormat="1" applyFont="1" applyFill="1" applyBorder="1" applyAlignment="1">
      <alignment horizontal="right" vertical="center" wrapText="1"/>
    </xf>
    <xf numFmtId="167" fontId="1" fillId="0" borderId="1" xfId="1" applyNumberFormat="1" applyFont="1" applyFill="1" applyBorder="1" applyAlignment="1">
      <alignment vertical="center" wrapText="1"/>
    </xf>
    <xf numFmtId="0" fontId="9" fillId="4" borderId="1" xfId="1" applyFont="1" applyFill="1" applyBorder="1" applyAlignment="1">
      <alignment vertical="center" wrapText="1"/>
    </xf>
    <xf numFmtId="3" fontId="9" fillId="4" borderId="1" xfId="1" applyNumberFormat="1" applyFont="1" applyFill="1" applyBorder="1" applyAlignment="1">
      <alignment horizontal="right" vertical="center" wrapText="1"/>
    </xf>
    <xf numFmtId="3" fontId="12" fillId="0" borderId="1" xfId="1" applyNumberFormat="1" applyFont="1" applyFill="1" applyBorder="1" applyAlignment="1">
      <alignment horizontal="right" vertical="center" wrapText="1"/>
    </xf>
    <xf numFmtId="0" fontId="9" fillId="5" borderId="1" xfId="1" applyFont="1" applyFill="1" applyBorder="1" applyAlignment="1">
      <alignment vertical="center" wrapText="1"/>
    </xf>
    <xf numFmtId="0" fontId="10" fillId="5" borderId="1" xfId="1" applyFont="1" applyFill="1" applyBorder="1" applyAlignment="1">
      <alignment vertical="center" wrapText="1"/>
    </xf>
    <xf numFmtId="3" fontId="10" fillId="0" borderId="1" xfId="1" applyNumberFormat="1" applyFont="1" applyFill="1" applyBorder="1" applyAlignment="1">
      <alignment horizontal="right" vertical="center" wrapText="1"/>
    </xf>
    <xf numFmtId="0" fontId="11" fillId="3" borderId="1" xfId="1" applyFont="1" applyFill="1" applyBorder="1" applyAlignment="1">
      <alignment vertical="center"/>
    </xf>
    <xf numFmtId="0" fontId="9" fillId="2" borderId="2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vertical="center" wrapText="1"/>
    </xf>
    <xf numFmtId="0" fontId="10" fillId="0" borderId="4" xfId="1" applyFont="1" applyFill="1" applyBorder="1" applyAlignment="1">
      <alignment vertical="center" wrapText="1"/>
    </xf>
    <xf numFmtId="0" fontId="7" fillId="0" borderId="4" xfId="1" applyFont="1" applyFill="1" applyBorder="1" applyAlignment="1">
      <alignment vertical="center"/>
    </xf>
    <xf numFmtId="0" fontId="10" fillId="2" borderId="4" xfId="1" applyFont="1" applyFill="1" applyBorder="1" applyAlignment="1">
      <alignment vertical="center"/>
    </xf>
    <xf numFmtId="0" fontId="9" fillId="2" borderId="4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vertical="center" wrapText="1"/>
    </xf>
    <xf numFmtId="0" fontId="9" fillId="0" borderId="4" xfId="1" applyFont="1" applyFill="1" applyBorder="1" applyAlignment="1">
      <alignment vertical="center" wrapText="1"/>
    </xf>
    <xf numFmtId="0" fontId="12" fillId="0" borderId="4" xfId="1" applyFont="1" applyFill="1" applyBorder="1" applyAlignment="1">
      <alignment vertical="center"/>
    </xf>
    <xf numFmtId="0" fontId="13" fillId="0" borderId="4" xfId="1" applyFont="1" applyFill="1" applyBorder="1" applyAlignment="1">
      <alignment vertical="center" wrapText="1"/>
    </xf>
    <xf numFmtId="0" fontId="12" fillId="0" borderId="4" xfId="1" applyFont="1" applyFill="1" applyBorder="1" applyAlignment="1">
      <alignment vertical="center" wrapText="1"/>
    </xf>
    <xf numFmtId="0" fontId="12" fillId="4" borderId="4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5" borderId="4" xfId="1" applyFont="1" applyFill="1" applyBorder="1" applyAlignment="1">
      <alignment vertical="center" wrapText="1"/>
    </xf>
    <xf numFmtId="0" fontId="11" fillId="3" borderId="4" xfId="1" applyFont="1" applyFill="1" applyBorder="1" applyAlignment="1">
      <alignment vertical="center"/>
    </xf>
    <xf numFmtId="0" fontId="14" fillId="3" borderId="5" xfId="1" applyFont="1" applyFill="1" applyBorder="1" applyAlignment="1">
      <alignment vertical="center" wrapText="1"/>
    </xf>
    <xf numFmtId="0" fontId="15" fillId="6" borderId="6" xfId="0" applyFont="1" applyFill="1" applyBorder="1" applyAlignment="1">
      <alignment horizontal="center"/>
    </xf>
    <xf numFmtId="2" fontId="15" fillId="6" borderId="7" xfId="0" applyNumberFormat="1" applyFont="1" applyFill="1" applyBorder="1" applyAlignment="1">
      <alignment horizontal="center"/>
    </xf>
    <xf numFmtId="0" fontId="15" fillId="6" borderId="7" xfId="0" applyNumberFormat="1" applyFont="1" applyFill="1" applyBorder="1" applyAlignment="1">
      <alignment horizontal="center"/>
    </xf>
    <xf numFmtId="2" fontId="16" fillId="6" borderId="7" xfId="0" applyNumberFormat="1" applyFont="1" applyFill="1" applyBorder="1"/>
    <xf numFmtId="0" fontId="16" fillId="6" borderId="7" xfId="0" applyNumberFormat="1" applyFont="1" applyFill="1" applyBorder="1"/>
    <xf numFmtId="0" fontId="16" fillId="0" borderId="7" xfId="0" applyNumberFormat="1" applyFont="1" applyBorder="1"/>
    <xf numFmtId="2" fontId="15" fillId="6" borderId="7" xfId="0" applyNumberFormat="1" applyFont="1" applyFill="1" applyBorder="1"/>
    <xf numFmtId="2" fontId="15" fillId="0" borderId="7" xfId="0" applyNumberFormat="1" applyFont="1" applyBorder="1"/>
    <xf numFmtId="2" fontId="16" fillId="0" borderId="7" xfId="0" applyNumberFormat="1" applyFont="1" applyBorder="1"/>
    <xf numFmtId="0" fontId="16" fillId="0" borderId="0" xfId="0" applyFont="1"/>
    <xf numFmtId="2" fontId="15" fillId="7" borderId="7" xfId="0" applyNumberFormat="1" applyFont="1" applyFill="1" applyBorder="1" applyAlignment="1">
      <alignment horizontal="center"/>
    </xf>
    <xf numFmtId="3" fontId="2" fillId="8" borderId="1" xfId="1" applyNumberFormat="1" applyFont="1" applyFill="1" applyBorder="1" applyAlignment="1">
      <alignment horizontal="right" vertical="center" wrapText="1"/>
    </xf>
    <xf numFmtId="0" fontId="10" fillId="8" borderId="4" xfId="1" applyFont="1" applyFill="1" applyBorder="1" applyAlignment="1">
      <alignment vertical="center" wrapText="1"/>
    </xf>
    <xf numFmtId="0" fontId="2" fillId="8" borderId="1" xfId="1" applyFont="1" applyFill="1" applyBorder="1" applyAlignment="1">
      <alignment vertical="center" wrapText="1"/>
    </xf>
    <xf numFmtId="0" fontId="10" fillId="8" borderId="4" xfId="1" applyFont="1" applyFill="1" applyBorder="1" applyAlignment="1">
      <alignment vertical="center"/>
    </xf>
    <xf numFmtId="0" fontId="2" fillId="8" borderId="1" xfId="1" applyFont="1" applyFill="1" applyBorder="1" applyAlignment="1">
      <alignment vertical="center"/>
    </xf>
    <xf numFmtId="3" fontId="2" fillId="8" borderId="1" xfId="1" applyNumberFormat="1" applyFont="1" applyFill="1" applyBorder="1" applyAlignment="1">
      <alignment horizontal="right" vertical="center"/>
    </xf>
    <xf numFmtId="3" fontId="5" fillId="0" borderId="1" xfId="1" applyNumberFormat="1" applyFont="1" applyFill="1" applyBorder="1" applyAlignment="1">
      <alignment horizontal="right"/>
    </xf>
    <xf numFmtId="3" fontId="5" fillId="0" borderId="1" xfId="1" applyNumberFormat="1" applyFont="1" applyFill="1" applyBorder="1" applyAlignment="1">
      <alignment horizontal="right" wrapText="1"/>
    </xf>
    <xf numFmtId="3" fontId="6" fillId="0" borderId="1" xfId="1" applyNumberFormat="1" applyFont="1" applyFill="1" applyBorder="1" applyAlignment="1">
      <alignment horizontal="right" vertical="center" wrapText="1"/>
    </xf>
    <xf numFmtId="3" fontId="5" fillId="0" borderId="1" xfId="1" applyNumberFormat="1" applyFont="1" applyFill="1" applyBorder="1" applyAlignment="1">
      <alignment horizontal="right" vertical="center" wrapText="1"/>
    </xf>
    <xf numFmtId="3" fontId="6" fillId="0" borderId="1" xfId="1" applyNumberFormat="1" applyFont="1" applyFill="1" applyBorder="1" applyAlignment="1">
      <alignment horizontal="right" wrapText="1"/>
    </xf>
    <xf numFmtId="3" fontId="10" fillId="9" borderId="1" xfId="1" applyNumberFormat="1" applyFont="1" applyFill="1" applyBorder="1" applyAlignment="1">
      <alignment horizontal="right" vertical="center" wrapText="1"/>
    </xf>
    <xf numFmtId="2" fontId="16" fillId="10" borderId="7" xfId="0" applyNumberFormat="1" applyFont="1" applyFill="1" applyBorder="1"/>
    <xf numFmtId="3" fontId="11" fillId="11" borderId="1" xfId="1" applyNumberFormat="1" applyFont="1" applyFill="1" applyBorder="1" applyAlignment="1">
      <alignment horizontal="right" vertical="center" wrapText="1"/>
    </xf>
    <xf numFmtId="2" fontId="16" fillId="12" borderId="7" xfId="0" applyNumberFormat="1" applyFont="1" applyFill="1" applyBorder="1"/>
    <xf numFmtId="0" fontId="17" fillId="12" borderId="7" xfId="0" applyNumberFormat="1" applyFont="1" applyFill="1" applyBorder="1"/>
    <xf numFmtId="3" fontId="14" fillId="11" borderId="5" xfId="1" applyNumberFormat="1" applyFont="1" applyFill="1" applyBorder="1" applyAlignment="1">
      <alignment horizontal="right" vertical="center" wrapText="1"/>
    </xf>
    <xf numFmtId="0" fontId="6" fillId="0" borderId="1" xfId="1" applyFont="1" applyFill="1" applyBorder="1" applyAlignment="1">
      <alignment vertical="center" wrapText="1"/>
    </xf>
    <xf numFmtId="2" fontId="18" fillId="13" borderId="7" xfId="0" applyNumberFormat="1" applyFont="1" applyFill="1" applyBorder="1" applyAlignment="1">
      <alignment horizontal="center"/>
    </xf>
    <xf numFmtId="0" fontId="0" fillId="3" borderId="4" xfId="0" applyFill="1" applyBorder="1"/>
    <xf numFmtId="0" fontId="0" fillId="3" borderId="1" xfId="0" applyFill="1" applyBorder="1"/>
    <xf numFmtId="0" fontId="0" fillId="4" borderId="4" xfId="0" applyFill="1" applyBorder="1"/>
    <xf numFmtId="0" fontId="0" fillId="4" borderId="1" xfId="0" applyFill="1" applyBorder="1"/>
    <xf numFmtId="0" fontId="14" fillId="3" borderId="8" xfId="1" applyFont="1" applyFill="1" applyBorder="1" applyAlignment="1">
      <alignment horizontal="center" vertical="center" wrapText="1"/>
    </xf>
    <xf numFmtId="0" fontId="14" fillId="3" borderId="5" xfId="1" applyFont="1" applyFill="1" applyBorder="1" applyAlignment="1">
      <alignment horizontal="center" vertical="center" wrapText="1"/>
    </xf>
  </cellXfs>
  <cellStyles count="2">
    <cellStyle name="Normal" xfId="0" builtinId="0"/>
    <cellStyle name="Normalno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9"/>
  <sheetViews>
    <sheetView tabSelected="1" zoomScale="110" zoomScaleNormal="110" workbookViewId="0">
      <selection activeCell="C143" sqref="C143"/>
    </sheetView>
  </sheetViews>
  <sheetFormatPr defaultColWidth="11.42578125" defaultRowHeight="15"/>
  <cols>
    <col min="1" max="1" width="7.42578125" customWidth="1"/>
    <col min="2" max="2" width="14.85546875" customWidth="1"/>
    <col min="3" max="3" width="66.85546875" customWidth="1"/>
    <col min="4" max="4" width="31.85546875" customWidth="1"/>
    <col min="5" max="5" width="13.7109375" style="75" customWidth="1"/>
    <col min="6" max="6" width="11.42578125" customWidth="1"/>
  </cols>
  <sheetData>
    <row r="1" spans="1:5">
      <c r="A1" s="49"/>
      <c r="B1" s="50"/>
      <c r="C1" s="50" t="s">
        <v>0</v>
      </c>
      <c r="D1" s="50" t="s">
        <v>1</v>
      </c>
      <c r="E1" s="66" t="s">
        <v>522</v>
      </c>
    </row>
    <row r="2" spans="1:5" ht="14.45" customHeight="1">
      <c r="A2" s="51" t="s">
        <v>2</v>
      </c>
      <c r="B2" s="7"/>
      <c r="C2" s="8" t="s">
        <v>3</v>
      </c>
      <c r="D2" s="9">
        <f>D3+D4</f>
        <v>8993000</v>
      </c>
      <c r="E2" s="67">
        <f>D2/D15*100</f>
        <v>52.796317349722322</v>
      </c>
    </row>
    <row r="3" spans="1:5" ht="14.45" customHeight="1">
      <c r="A3" s="52"/>
      <c r="B3" s="11" t="s">
        <v>4</v>
      </c>
      <c r="C3" s="11" t="s">
        <v>5</v>
      </c>
      <c r="D3" s="12">
        <v>7813000</v>
      </c>
      <c r="E3" s="76">
        <f>D3/D15*100</f>
        <v>45.8687454079151</v>
      </c>
    </row>
    <row r="4" spans="1:5" ht="13.9" customHeight="1">
      <c r="A4" s="53"/>
      <c r="B4" s="11" t="s">
        <v>6</v>
      </c>
      <c r="C4" s="11" t="s">
        <v>7</v>
      </c>
      <c r="D4" s="12">
        <v>1180000</v>
      </c>
      <c r="E4" s="76">
        <f>D4/D15*100</f>
        <v>6.9275719418072219</v>
      </c>
    </row>
    <row r="5" spans="1:5" ht="14.45" customHeight="1">
      <c r="A5" s="51" t="s">
        <v>8</v>
      </c>
      <c r="B5" s="8"/>
      <c r="C5" s="8" t="s">
        <v>9</v>
      </c>
      <c r="D5" s="9">
        <f>D6</f>
        <v>1800000</v>
      </c>
      <c r="E5" s="67">
        <f>D5/D15*100</f>
        <v>10.567482623095762</v>
      </c>
    </row>
    <row r="6" spans="1:5" ht="12.6" customHeight="1">
      <c r="A6" s="78"/>
      <c r="B6" s="79" t="s">
        <v>10</v>
      </c>
      <c r="C6" s="79" t="s">
        <v>11</v>
      </c>
      <c r="D6" s="77">
        <v>1800000</v>
      </c>
      <c r="E6" s="76">
        <f>D6/D15*100</f>
        <v>10.567482623095762</v>
      </c>
    </row>
    <row r="7" spans="1:5">
      <c r="A7" s="54" t="s">
        <v>12</v>
      </c>
      <c r="B7" s="13"/>
      <c r="C7" s="13" t="s">
        <v>13</v>
      </c>
      <c r="D7" s="14">
        <f>D8</f>
        <v>20000</v>
      </c>
      <c r="E7" s="67">
        <f>D7/D15*100</f>
        <v>0.11741647358995291</v>
      </c>
    </row>
    <row r="8" spans="1:5" ht="12.6" customHeight="1">
      <c r="A8" s="80"/>
      <c r="B8" s="81" t="s">
        <v>14</v>
      </c>
      <c r="C8" s="81" t="s">
        <v>15</v>
      </c>
      <c r="D8" s="82">
        <v>20000</v>
      </c>
      <c r="E8" s="76">
        <f>D8/D15*100</f>
        <v>0.11741647358995291</v>
      </c>
    </row>
    <row r="9" spans="1:5">
      <c r="A9" s="54" t="s">
        <v>16</v>
      </c>
      <c r="B9" s="13"/>
      <c r="C9" s="13" t="s">
        <v>17</v>
      </c>
      <c r="D9" s="14"/>
      <c r="E9" s="68">
        <v>0</v>
      </c>
    </row>
    <row r="10" spans="1:5">
      <c r="A10" s="54" t="s">
        <v>18</v>
      </c>
      <c r="B10" s="13"/>
      <c r="C10" s="13" t="s">
        <v>19</v>
      </c>
      <c r="D10" s="14"/>
      <c r="E10" s="68">
        <f>D10/D25*100</f>
        <v>0</v>
      </c>
    </row>
    <row r="11" spans="1:5">
      <c r="A11" s="54" t="s">
        <v>20</v>
      </c>
      <c r="B11" s="13"/>
      <c r="C11" s="13" t="s">
        <v>21</v>
      </c>
      <c r="D11" s="14">
        <v>1210385</v>
      </c>
      <c r="E11" s="67">
        <f>D11/D15*100</f>
        <v>7.1059569193087579</v>
      </c>
    </row>
    <row r="12" spans="1:5">
      <c r="A12" s="54" t="s">
        <v>22</v>
      </c>
      <c r="B12" s="13"/>
      <c r="C12" s="13" t="s">
        <v>496</v>
      </c>
      <c r="D12" s="14">
        <f>D13+D14</f>
        <v>5010000</v>
      </c>
      <c r="E12" s="67">
        <f>D12/D15*100</f>
        <v>29.412826634283203</v>
      </c>
    </row>
    <row r="13" spans="1:5" ht="12" customHeight="1">
      <c r="A13" s="80"/>
      <c r="B13" s="81" t="s">
        <v>23</v>
      </c>
      <c r="C13" s="81" t="s">
        <v>497</v>
      </c>
      <c r="D13" s="82">
        <v>5000000</v>
      </c>
      <c r="E13" s="76">
        <f>D13/D15*100</f>
        <v>29.354118397488229</v>
      </c>
    </row>
    <row r="14" spans="1:5" ht="15" customHeight="1">
      <c r="A14" s="80"/>
      <c r="B14" s="81" t="s">
        <v>519</v>
      </c>
      <c r="C14" s="81" t="s">
        <v>518</v>
      </c>
      <c r="D14" s="82">
        <v>10000</v>
      </c>
      <c r="E14" s="76">
        <f>D14/D15*100</f>
        <v>5.8708236794976457E-2</v>
      </c>
    </row>
    <row r="15" spans="1:5">
      <c r="A15" s="96"/>
      <c r="B15" s="97"/>
      <c r="C15" s="15" t="s">
        <v>24</v>
      </c>
      <c r="D15" s="16">
        <f>D2+D5+D7+SUM(D9:D12)</f>
        <v>17033385</v>
      </c>
      <c r="E15" s="95" t="s">
        <v>522</v>
      </c>
    </row>
    <row r="16" spans="1:5" ht="18" customHeight="1">
      <c r="A16" s="55"/>
      <c r="B16" s="6"/>
      <c r="C16" s="6" t="s">
        <v>25</v>
      </c>
      <c r="D16" s="6" t="s">
        <v>1</v>
      </c>
      <c r="E16" s="69"/>
    </row>
    <row r="17" spans="1:5" ht="17.45" customHeight="1">
      <c r="A17" s="56" t="s">
        <v>2</v>
      </c>
      <c r="B17" s="17"/>
      <c r="C17" s="17" t="s">
        <v>26</v>
      </c>
      <c r="D17" s="18">
        <f>SUM(D18:D20)</f>
        <v>0</v>
      </c>
      <c r="E17" s="70">
        <v>0</v>
      </c>
    </row>
    <row r="18" spans="1:5" ht="17.45" customHeight="1">
      <c r="A18" s="57"/>
      <c r="B18" s="19" t="s">
        <v>4</v>
      </c>
      <c r="C18" s="19" t="s">
        <v>27</v>
      </c>
      <c r="D18" s="20">
        <v>0</v>
      </c>
      <c r="E18" s="71">
        <v>0</v>
      </c>
    </row>
    <row r="19" spans="1:5" ht="13.9" customHeight="1">
      <c r="A19" s="58"/>
      <c r="B19" s="19" t="s">
        <v>6</v>
      </c>
      <c r="C19" s="19" t="s">
        <v>28</v>
      </c>
      <c r="D19" s="20">
        <v>0</v>
      </c>
      <c r="E19" s="71">
        <v>0</v>
      </c>
    </row>
    <row r="20" spans="1:5" ht="15.6" customHeight="1">
      <c r="A20" s="57"/>
      <c r="B20" s="19" t="s">
        <v>29</v>
      </c>
      <c r="C20" s="19" t="s">
        <v>30</v>
      </c>
      <c r="D20" s="20">
        <v>0</v>
      </c>
      <c r="E20" s="71">
        <v>0</v>
      </c>
    </row>
    <row r="21" spans="1:5" ht="15" customHeight="1">
      <c r="A21" s="56" t="s">
        <v>31</v>
      </c>
      <c r="B21" s="17"/>
      <c r="C21" s="17" t="s">
        <v>32</v>
      </c>
      <c r="D21" s="18">
        <f>D22+D23+D25+D94+D95</f>
        <v>3312000</v>
      </c>
      <c r="E21" s="72">
        <f>D21/D266*100</f>
        <v>19.444168220556783</v>
      </c>
    </row>
    <row r="22" spans="1:5" ht="15.6" customHeight="1">
      <c r="A22" s="58"/>
      <c r="B22" s="22" t="s">
        <v>10</v>
      </c>
      <c r="C22" s="22" t="s">
        <v>33</v>
      </c>
      <c r="D22" s="23">
        <v>0</v>
      </c>
      <c r="E22" s="73">
        <f>D22/D266*100</f>
        <v>0</v>
      </c>
    </row>
    <row r="23" spans="1:5" ht="13.9" customHeight="1">
      <c r="A23" s="57"/>
      <c r="B23" s="22" t="s">
        <v>34</v>
      </c>
      <c r="C23" s="22" t="s">
        <v>35</v>
      </c>
      <c r="D23" s="23">
        <f>D24</f>
        <v>25000</v>
      </c>
      <c r="E23" s="73">
        <f>D23/D266*100</f>
        <v>0.14677059345227042</v>
      </c>
    </row>
    <row r="24" spans="1:5" ht="14.45" customHeight="1">
      <c r="A24" s="59"/>
      <c r="B24" s="22" t="s">
        <v>36</v>
      </c>
      <c r="C24" s="22" t="s">
        <v>37</v>
      </c>
      <c r="D24" s="23">
        <v>25000</v>
      </c>
      <c r="E24" s="73">
        <f>D24/D266*100</f>
        <v>0.14677059345227042</v>
      </c>
    </row>
    <row r="25" spans="1:5" ht="12" customHeight="1">
      <c r="A25" s="57"/>
      <c r="B25" s="22" t="s">
        <v>38</v>
      </c>
      <c r="C25" s="22" t="s">
        <v>39</v>
      </c>
      <c r="D25" s="23">
        <f>D26+D47+D76+D80+D84+D85+D89</f>
        <v>3287000</v>
      </c>
      <c r="E25" s="73">
        <f>D25/D266*100</f>
        <v>19.297397627104516</v>
      </c>
    </row>
    <row r="26" spans="1:5" ht="12.6" customHeight="1">
      <c r="A26" s="57"/>
      <c r="B26" s="22" t="s">
        <v>40</v>
      </c>
      <c r="C26" s="22" t="s">
        <v>41</v>
      </c>
      <c r="D26" s="23">
        <f>SUM(D27:D46)</f>
        <v>1680000</v>
      </c>
      <c r="E26" s="73">
        <f>D26/D266*100</f>
        <v>9.8629838799925729</v>
      </c>
    </row>
    <row r="27" spans="1:5" ht="14.45" customHeight="1">
      <c r="A27" s="57"/>
      <c r="B27" s="22" t="s">
        <v>42</v>
      </c>
      <c r="C27" s="24" t="s">
        <v>43</v>
      </c>
      <c r="D27" s="25">
        <v>30000</v>
      </c>
      <c r="E27" s="74">
        <f>D27/D266*100</f>
        <v>0.17612471214272452</v>
      </c>
    </row>
    <row r="28" spans="1:5" ht="13.15" customHeight="1">
      <c r="A28" s="57"/>
      <c r="B28" s="22" t="s">
        <v>44</v>
      </c>
      <c r="C28" s="24" t="s">
        <v>45</v>
      </c>
      <c r="D28" s="25">
        <v>35000</v>
      </c>
      <c r="E28" s="74">
        <f>D28/D266*100</f>
        <v>0.20547883083317861</v>
      </c>
    </row>
    <row r="29" spans="1:5" ht="13.15" customHeight="1">
      <c r="A29" s="57"/>
      <c r="B29" s="22" t="s">
        <v>46</v>
      </c>
      <c r="C29" s="24" t="s">
        <v>47</v>
      </c>
      <c r="D29" s="25">
        <v>50000</v>
      </c>
      <c r="E29" s="74">
        <f>D29/D266*100</f>
        <v>0.29354118690454084</v>
      </c>
    </row>
    <row r="30" spans="1:5" ht="13.9" customHeight="1">
      <c r="A30" s="58"/>
      <c r="B30" s="22" t="s">
        <v>48</v>
      </c>
      <c r="C30" s="26" t="s">
        <v>49</v>
      </c>
      <c r="D30" s="25">
        <v>50000</v>
      </c>
      <c r="E30" s="74">
        <f>D30/D274*100</f>
        <v>0.29354118690454084</v>
      </c>
    </row>
    <row r="31" spans="1:5" ht="12.6" customHeight="1">
      <c r="A31" s="57"/>
      <c r="B31" s="22" t="s">
        <v>50</v>
      </c>
      <c r="C31" s="24" t="s">
        <v>51</v>
      </c>
      <c r="D31" s="25">
        <v>30000</v>
      </c>
      <c r="E31" s="74">
        <f>D31/D266*100</f>
        <v>0.17612471214272452</v>
      </c>
    </row>
    <row r="32" spans="1:5" ht="13.15" customHeight="1">
      <c r="A32" s="57"/>
      <c r="B32" s="22" t="s">
        <v>52</v>
      </c>
      <c r="C32" s="24" t="s">
        <v>495</v>
      </c>
      <c r="D32" s="25">
        <v>250000</v>
      </c>
      <c r="E32" s="74">
        <f>D32/D266*100</f>
        <v>1.4677059345227041</v>
      </c>
    </row>
    <row r="33" spans="1:5" ht="14.45" customHeight="1">
      <c r="A33" s="57"/>
      <c r="B33" s="22" t="s">
        <v>53</v>
      </c>
      <c r="C33" s="24" t="s">
        <v>54</v>
      </c>
      <c r="D33" s="25">
        <v>20000</v>
      </c>
      <c r="E33" s="74">
        <f>D33/D266*100</f>
        <v>0.11741647476181633</v>
      </c>
    </row>
    <row r="34" spans="1:5" ht="13.9" customHeight="1">
      <c r="A34" s="57"/>
      <c r="B34" s="22" t="s">
        <v>55</v>
      </c>
      <c r="C34" s="24" t="s">
        <v>56</v>
      </c>
      <c r="D34" s="25">
        <v>200000</v>
      </c>
      <c r="E34" s="74">
        <f>D34/D266*100</f>
        <v>1.1741647476181634</v>
      </c>
    </row>
    <row r="35" spans="1:5" ht="13.9" customHeight="1">
      <c r="A35" s="57"/>
      <c r="B35" s="22" t="s">
        <v>57</v>
      </c>
      <c r="C35" s="24" t="s">
        <v>58</v>
      </c>
      <c r="D35" s="25">
        <v>50000</v>
      </c>
      <c r="E35" s="74">
        <f>D35/D266*100</f>
        <v>0.29354118690454084</v>
      </c>
    </row>
    <row r="36" spans="1:5" ht="13.9" customHeight="1">
      <c r="A36" s="57"/>
      <c r="B36" s="22" t="s">
        <v>59</v>
      </c>
      <c r="C36" s="24" t="s">
        <v>60</v>
      </c>
      <c r="D36" s="25">
        <v>20000</v>
      </c>
      <c r="E36" s="74">
        <f>D36/D266*100</f>
        <v>0.11741647476181633</v>
      </c>
    </row>
    <row r="37" spans="1:5" ht="13.9" customHeight="1">
      <c r="A37" s="57"/>
      <c r="B37" s="22" t="s">
        <v>61</v>
      </c>
      <c r="C37" s="24" t="s">
        <v>62</v>
      </c>
      <c r="D37" s="25">
        <v>35000</v>
      </c>
      <c r="E37" s="74">
        <f>D37/D266*100</f>
        <v>0.20547883083317861</v>
      </c>
    </row>
    <row r="38" spans="1:5">
      <c r="A38" s="57"/>
      <c r="B38" s="22" t="s">
        <v>63</v>
      </c>
      <c r="C38" s="24" t="s">
        <v>64</v>
      </c>
      <c r="D38" s="25">
        <v>20000</v>
      </c>
      <c r="E38" s="74">
        <f>D38/D266*100</f>
        <v>0.11741647476181633</v>
      </c>
    </row>
    <row r="39" spans="1:5">
      <c r="A39" s="57"/>
      <c r="B39" s="22" t="s">
        <v>65</v>
      </c>
      <c r="C39" s="27" t="s">
        <v>66</v>
      </c>
      <c r="D39" s="28">
        <v>20000</v>
      </c>
      <c r="E39" s="74">
        <f>D39/D266*100</f>
        <v>0.11741647476181633</v>
      </c>
    </row>
    <row r="40" spans="1:5" ht="13.9" customHeight="1">
      <c r="A40" s="57"/>
      <c r="B40" s="22" t="s">
        <v>67</v>
      </c>
      <c r="C40" s="26" t="s">
        <v>68</v>
      </c>
      <c r="D40" s="25">
        <v>20000</v>
      </c>
      <c r="E40" s="74">
        <f>D40/D266*100</f>
        <v>0.11741647476181633</v>
      </c>
    </row>
    <row r="41" spans="1:5" ht="13.15" customHeight="1">
      <c r="A41" s="58"/>
      <c r="B41" s="22" t="s">
        <v>69</v>
      </c>
      <c r="C41" s="26" t="s">
        <v>70</v>
      </c>
      <c r="D41" s="25">
        <v>200000</v>
      </c>
      <c r="E41" s="74">
        <f>D41/D266*100</f>
        <v>1.1741647476181634</v>
      </c>
    </row>
    <row r="42" spans="1:5" ht="13.15" customHeight="1">
      <c r="A42" s="57"/>
      <c r="B42" s="22" t="s">
        <v>71</v>
      </c>
      <c r="C42" s="26" t="s">
        <v>72</v>
      </c>
      <c r="D42" s="25">
        <v>30000</v>
      </c>
      <c r="E42" s="74">
        <f>D42/D274*100</f>
        <v>0.17612471214272452</v>
      </c>
    </row>
    <row r="43" spans="1:5" ht="12" customHeight="1">
      <c r="A43" s="57"/>
      <c r="B43" s="22" t="s">
        <v>73</v>
      </c>
      <c r="C43" s="24" t="s">
        <v>74</v>
      </c>
      <c r="D43" s="25">
        <v>120000</v>
      </c>
      <c r="E43" s="74">
        <f>D43/D266*100</f>
        <v>0.70449884857089806</v>
      </c>
    </row>
    <row r="44" spans="1:5">
      <c r="A44" s="57"/>
      <c r="B44" s="22" t="s">
        <v>75</v>
      </c>
      <c r="C44" s="27" t="s">
        <v>76</v>
      </c>
      <c r="D44" s="28">
        <v>400000</v>
      </c>
      <c r="E44" s="74">
        <f>D44/D266*100</f>
        <v>2.3483294952363267</v>
      </c>
    </row>
    <row r="45" spans="1:5">
      <c r="A45" s="57"/>
      <c r="B45" s="22" t="s">
        <v>77</v>
      </c>
      <c r="C45" s="27" t="s">
        <v>78</v>
      </c>
      <c r="D45" s="28">
        <v>0</v>
      </c>
      <c r="E45" s="74">
        <f>D45/D266*100</f>
        <v>0</v>
      </c>
    </row>
    <row r="46" spans="1:5" ht="14.45" customHeight="1">
      <c r="A46" s="57"/>
      <c r="B46" s="22" t="s">
        <v>79</v>
      </c>
      <c r="C46" s="24" t="s">
        <v>80</v>
      </c>
      <c r="D46" s="25">
        <v>100000</v>
      </c>
      <c r="E46" s="74">
        <f>D46/D266*100</f>
        <v>0.58708237380908168</v>
      </c>
    </row>
    <row r="47" spans="1:5" ht="25.15" customHeight="1">
      <c r="A47" s="57"/>
      <c r="B47" s="22" t="s">
        <v>81</v>
      </c>
      <c r="C47" s="29" t="s">
        <v>82</v>
      </c>
      <c r="D47" s="30">
        <f>SUM(D48:D75)</f>
        <v>602000</v>
      </c>
      <c r="E47" s="73">
        <f>D47/D266*100</f>
        <v>3.5342358903306716</v>
      </c>
    </row>
    <row r="48" spans="1:5" ht="13.9" customHeight="1">
      <c r="A48" s="57"/>
      <c r="B48" s="22" t="s">
        <v>83</v>
      </c>
      <c r="C48" s="24" t="s">
        <v>84</v>
      </c>
      <c r="D48" s="25">
        <v>15000</v>
      </c>
      <c r="E48" s="74">
        <f>D48/D266*100</f>
        <v>8.8062356071362258E-2</v>
      </c>
    </row>
    <row r="49" spans="1:9" ht="12.6" customHeight="1">
      <c r="A49" s="57"/>
      <c r="B49" s="22" t="s">
        <v>85</v>
      </c>
      <c r="C49" s="24" t="s">
        <v>86</v>
      </c>
      <c r="D49" s="25">
        <v>75000</v>
      </c>
      <c r="E49" s="74">
        <f>D49/D266*100</f>
        <v>0.44031178035681129</v>
      </c>
    </row>
    <row r="50" spans="1:9" ht="13.15" customHeight="1">
      <c r="A50" s="57"/>
      <c r="B50" s="22" t="s">
        <v>87</v>
      </c>
      <c r="C50" s="24" t="s">
        <v>88</v>
      </c>
      <c r="D50" s="25">
        <v>5000</v>
      </c>
      <c r="E50" s="74">
        <f>D50/D266*100</f>
        <v>2.9354118690454081E-2</v>
      </c>
    </row>
    <row r="51" spans="1:9" ht="14.45" customHeight="1">
      <c r="A51" s="57"/>
      <c r="B51" s="22" t="s">
        <v>89</v>
      </c>
      <c r="C51" s="24" t="s">
        <v>90</v>
      </c>
      <c r="D51" s="25">
        <v>5000</v>
      </c>
      <c r="E51" s="74">
        <f>D51/D266*100</f>
        <v>2.9354118690454081E-2</v>
      </c>
    </row>
    <row r="52" spans="1:9">
      <c r="A52" s="57"/>
      <c r="B52" s="22" t="s">
        <v>91</v>
      </c>
      <c r="C52" s="27" t="s">
        <v>92</v>
      </c>
      <c r="D52" s="28">
        <v>10000</v>
      </c>
      <c r="E52" s="74">
        <f>D52/D266*100</f>
        <v>5.8708237380908163E-2</v>
      </c>
    </row>
    <row r="53" spans="1:9">
      <c r="A53" s="57"/>
      <c r="B53" s="22" t="s">
        <v>93</v>
      </c>
      <c r="C53" s="27" t="s">
        <v>94</v>
      </c>
      <c r="D53" s="28">
        <v>5000</v>
      </c>
      <c r="E53" s="74">
        <f>D53/D266*100</f>
        <v>2.9354118690454081E-2</v>
      </c>
    </row>
    <row r="54" spans="1:9">
      <c r="A54" s="57"/>
      <c r="B54" s="22" t="s">
        <v>95</v>
      </c>
      <c r="C54" s="27" t="s">
        <v>494</v>
      </c>
      <c r="D54" s="28">
        <v>150000</v>
      </c>
      <c r="E54" s="74">
        <f>D54/D266*100</f>
        <v>0.88062356071362258</v>
      </c>
    </row>
    <row r="55" spans="1:9">
      <c r="A55" s="57"/>
      <c r="B55" s="22" t="s">
        <v>96</v>
      </c>
      <c r="C55" s="27" t="s">
        <v>97</v>
      </c>
      <c r="D55" s="28">
        <v>20000</v>
      </c>
      <c r="E55" s="74">
        <f>D55/D266*100</f>
        <v>0.11741647476181633</v>
      </c>
    </row>
    <row r="56" spans="1:9">
      <c r="A56" s="57"/>
      <c r="B56" s="22" t="s">
        <v>98</v>
      </c>
      <c r="C56" s="27" t="s">
        <v>99</v>
      </c>
      <c r="D56" s="28">
        <v>15000</v>
      </c>
      <c r="E56" s="74">
        <f>D56/D266*100</f>
        <v>8.8062356071362258E-2</v>
      </c>
    </row>
    <row r="57" spans="1:9">
      <c r="A57" s="57"/>
      <c r="B57" s="22" t="s">
        <v>100</v>
      </c>
      <c r="C57" s="27" t="s">
        <v>101</v>
      </c>
      <c r="D57" s="28">
        <v>20000</v>
      </c>
      <c r="E57" s="74">
        <f>D57/D266*100</f>
        <v>0.11741647476181633</v>
      </c>
    </row>
    <row r="58" spans="1:9">
      <c r="A58" s="57"/>
      <c r="B58" s="22" t="s">
        <v>102</v>
      </c>
      <c r="C58" s="27" t="s">
        <v>103</v>
      </c>
      <c r="D58" s="28">
        <v>25000</v>
      </c>
      <c r="E58" s="74">
        <f>D58/D266*100</f>
        <v>0.14677059345227042</v>
      </c>
    </row>
    <row r="59" spans="1:9">
      <c r="A59" s="57"/>
      <c r="B59" s="22" t="s">
        <v>104</v>
      </c>
      <c r="C59" s="27" t="s">
        <v>105</v>
      </c>
      <c r="D59" s="28">
        <v>15000</v>
      </c>
      <c r="E59" s="74">
        <f>D59/D266*100</f>
        <v>8.8062356071362258E-2</v>
      </c>
    </row>
    <row r="60" spans="1:9">
      <c r="A60" s="57"/>
      <c r="B60" s="22" t="s">
        <v>106</v>
      </c>
      <c r="C60" s="27" t="s">
        <v>107</v>
      </c>
      <c r="D60" s="28">
        <v>15000</v>
      </c>
      <c r="E60" s="74">
        <f>D60/D266*100</f>
        <v>8.8062356071362258E-2</v>
      </c>
      <c r="H60" s="1"/>
      <c r="I60" s="1"/>
    </row>
    <row r="61" spans="1:9">
      <c r="A61" s="57"/>
      <c r="B61" s="22" t="s">
        <v>108</v>
      </c>
      <c r="C61" s="27" t="s">
        <v>109</v>
      </c>
      <c r="D61" s="28">
        <v>15000</v>
      </c>
      <c r="E61" s="74">
        <f>D61/D266*100</f>
        <v>8.8062356071362258E-2</v>
      </c>
      <c r="H61" s="1"/>
      <c r="I61" s="1"/>
    </row>
    <row r="62" spans="1:9">
      <c r="A62" s="57"/>
      <c r="B62" s="22" t="s">
        <v>110</v>
      </c>
      <c r="C62" s="27" t="s">
        <v>111</v>
      </c>
      <c r="D62" s="28">
        <v>10000</v>
      </c>
      <c r="E62" s="74">
        <f>D62/D266*100</f>
        <v>5.8708237380908163E-2</v>
      </c>
      <c r="H62" s="1"/>
      <c r="I62" s="1"/>
    </row>
    <row r="63" spans="1:9">
      <c r="A63" s="57"/>
      <c r="B63" s="22" t="s">
        <v>112</v>
      </c>
      <c r="C63" s="27" t="s">
        <v>113</v>
      </c>
      <c r="D63" s="28">
        <v>10000</v>
      </c>
      <c r="E63" s="74">
        <f>D63/D266*100</f>
        <v>5.8708237380908163E-2</v>
      </c>
      <c r="H63" s="1"/>
      <c r="I63" s="1"/>
    </row>
    <row r="64" spans="1:9" ht="14.45" customHeight="1">
      <c r="A64" s="58"/>
      <c r="B64" s="22" t="s">
        <v>114</v>
      </c>
      <c r="C64" s="26" t="s">
        <v>115</v>
      </c>
      <c r="D64" s="25">
        <v>15000</v>
      </c>
      <c r="E64" s="74">
        <f>D64/D266*100</f>
        <v>8.8062356071362258E-2</v>
      </c>
      <c r="H64" s="2"/>
      <c r="I64" s="1"/>
    </row>
    <row r="65" spans="1:12">
      <c r="A65" s="57"/>
      <c r="B65" s="22" t="s">
        <v>116</v>
      </c>
      <c r="C65" s="27" t="s">
        <v>117</v>
      </c>
      <c r="D65" s="28">
        <v>10000</v>
      </c>
      <c r="E65" s="74">
        <f>D65/D266*100</f>
        <v>5.8708237380908163E-2</v>
      </c>
      <c r="H65" s="1"/>
      <c r="I65" s="1"/>
    </row>
    <row r="66" spans="1:12">
      <c r="A66" s="57"/>
      <c r="B66" s="22" t="s">
        <v>118</v>
      </c>
      <c r="C66" s="27" t="s">
        <v>119</v>
      </c>
      <c r="D66" s="28">
        <v>5000</v>
      </c>
      <c r="E66" s="74">
        <f>D66/D266*100</f>
        <v>2.9354118690454081E-2</v>
      </c>
      <c r="H66" s="1"/>
      <c r="I66" s="1"/>
    </row>
    <row r="67" spans="1:12">
      <c r="A67" s="57"/>
      <c r="B67" s="22" t="s">
        <v>120</v>
      </c>
      <c r="C67" s="27" t="s">
        <v>121</v>
      </c>
      <c r="D67" s="28">
        <v>7000</v>
      </c>
      <c r="E67" s="74">
        <f>D67/D266*100</f>
        <v>4.1095766166635718E-2</v>
      </c>
      <c r="H67" s="1"/>
      <c r="I67" s="1"/>
    </row>
    <row r="68" spans="1:12">
      <c r="A68" s="57"/>
      <c r="B68" s="22" t="s">
        <v>122</v>
      </c>
      <c r="C68" s="27" t="s">
        <v>123</v>
      </c>
      <c r="D68" s="28">
        <v>5000</v>
      </c>
      <c r="E68" s="74">
        <f>D68/D266*100</f>
        <v>2.9354118690454081E-2</v>
      </c>
      <c r="H68" s="1"/>
      <c r="I68" s="1"/>
    </row>
    <row r="69" spans="1:12">
      <c r="A69" s="57"/>
      <c r="B69" s="22" t="s">
        <v>124</v>
      </c>
      <c r="C69" s="27" t="s">
        <v>125</v>
      </c>
      <c r="D69" s="28">
        <v>5000</v>
      </c>
      <c r="E69" s="74">
        <f>D69/D266*100</f>
        <v>2.9354118690454081E-2</v>
      </c>
      <c r="H69" s="1"/>
      <c r="I69" s="1"/>
    </row>
    <row r="70" spans="1:12">
      <c r="A70" s="57"/>
      <c r="B70" s="22" t="s">
        <v>126</v>
      </c>
      <c r="C70" s="27" t="s">
        <v>127</v>
      </c>
      <c r="D70" s="28">
        <v>10000</v>
      </c>
      <c r="E70" s="74">
        <f>D70/D266*100</f>
        <v>5.8708237380908163E-2</v>
      </c>
    </row>
    <row r="71" spans="1:12">
      <c r="A71" s="57"/>
      <c r="B71" s="22" t="s">
        <v>447</v>
      </c>
      <c r="C71" s="27" t="s">
        <v>484</v>
      </c>
      <c r="D71" s="28">
        <v>10000</v>
      </c>
      <c r="E71" s="74">
        <f>D71/D266*100</f>
        <v>5.8708237380908163E-2</v>
      </c>
    </row>
    <row r="72" spans="1:12">
      <c r="A72" s="57"/>
      <c r="B72" s="22" t="s">
        <v>488</v>
      </c>
      <c r="C72" s="27" t="s">
        <v>487</v>
      </c>
      <c r="D72" s="28">
        <v>5000</v>
      </c>
      <c r="E72" s="74">
        <f>D72/D266*100</f>
        <v>2.9354118690454081E-2</v>
      </c>
    </row>
    <row r="73" spans="1:12">
      <c r="A73" s="57"/>
      <c r="B73" s="22" t="s">
        <v>489</v>
      </c>
      <c r="C73" s="27" t="s">
        <v>485</v>
      </c>
      <c r="D73" s="28">
        <v>5000</v>
      </c>
      <c r="E73" s="74">
        <f>D73/D266*100</f>
        <v>2.9354118690454081E-2</v>
      </c>
      <c r="I73" s="1"/>
      <c r="J73" s="3"/>
      <c r="K73" s="1"/>
      <c r="L73" s="4"/>
    </row>
    <row r="74" spans="1:12">
      <c r="A74" s="57"/>
      <c r="B74" s="22" t="s">
        <v>490</v>
      </c>
      <c r="C74" s="27" t="s">
        <v>486</v>
      </c>
      <c r="D74" s="28">
        <v>5000</v>
      </c>
      <c r="E74" s="74">
        <f>D74/D266*100</f>
        <v>2.9354118690454081E-2</v>
      </c>
    </row>
    <row r="75" spans="1:12">
      <c r="A75" s="57"/>
      <c r="B75" s="22" t="s">
        <v>491</v>
      </c>
      <c r="C75" s="27" t="s">
        <v>448</v>
      </c>
      <c r="D75" s="28">
        <v>110000</v>
      </c>
      <c r="E75" s="74">
        <f>D75/D266*100</f>
        <v>0.64579061118998982</v>
      </c>
    </row>
    <row r="76" spans="1:12">
      <c r="A76" s="57"/>
      <c r="B76" s="22" t="s">
        <v>128</v>
      </c>
      <c r="C76" s="31" t="s">
        <v>446</v>
      </c>
      <c r="D76" s="83">
        <f>SUM(D77:D79)</f>
        <v>250000</v>
      </c>
      <c r="E76" s="73">
        <f>D76/D266*100</f>
        <v>1.4677059345227041</v>
      </c>
    </row>
    <row r="77" spans="1:12">
      <c r="A77" s="57"/>
      <c r="B77" s="22" t="s">
        <v>514</v>
      </c>
      <c r="C77" s="31" t="s">
        <v>512</v>
      </c>
      <c r="D77" s="83">
        <v>100000</v>
      </c>
      <c r="E77" s="73">
        <f>D77/D266*100</f>
        <v>0.58708237380908168</v>
      </c>
    </row>
    <row r="78" spans="1:12">
      <c r="A78" s="57"/>
      <c r="B78" s="22" t="s">
        <v>515</v>
      </c>
      <c r="C78" s="31" t="s">
        <v>513</v>
      </c>
      <c r="D78" s="83">
        <v>100000</v>
      </c>
      <c r="E78" s="73">
        <f>D78/D266*100</f>
        <v>0.58708237380908168</v>
      </c>
    </row>
    <row r="79" spans="1:12">
      <c r="A79" s="57"/>
      <c r="B79" s="22" t="s">
        <v>516</v>
      </c>
      <c r="C79" s="31" t="s">
        <v>517</v>
      </c>
      <c r="D79" s="83">
        <v>50000</v>
      </c>
      <c r="E79" s="73">
        <f>D79/D266*100</f>
        <v>0.29354118690454084</v>
      </c>
    </row>
    <row r="80" spans="1:12" ht="14.45" customHeight="1">
      <c r="A80" s="57"/>
      <c r="B80" s="22" t="s">
        <v>129</v>
      </c>
      <c r="C80" s="22" t="s">
        <v>130</v>
      </c>
      <c r="D80" s="23">
        <f>SUM(D81:D83)</f>
        <v>395000</v>
      </c>
      <c r="E80" s="73">
        <f>D80/D266*100</f>
        <v>2.3189753765458723</v>
      </c>
    </row>
    <row r="81" spans="1:5" ht="14.45" customHeight="1">
      <c r="A81" s="57"/>
      <c r="B81" s="22" t="s">
        <v>131</v>
      </c>
      <c r="C81" s="24" t="s">
        <v>132</v>
      </c>
      <c r="D81" s="25">
        <v>175000</v>
      </c>
      <c r="E81" s="74">
        <f>D81/D266*100</f>
        <v>1.0273941541658929</v>
      </c>
    </row>
    <row r="82" spans="1:5" ht="13.15" customHeight="1">
      <c r="A82" s="57"/>
      <c r="B82" s="22" t="s">
        <v>133</v>
      </c>
      <c r="C82" s="24" t="s">
        <v>134</v>
      </c>
      <c r="D82" s="25">
        <v>120000</v>
      </c>
      <c r="E82" s="74">
        <f>D82/D266*100</f>
        <v>0.70449884857089806</v>
      </c>
    </row>
    <row r="83" spans="1:5" ht="14.45" customHeight="1">
      <c r="A83" s="57"/>
      <c r="B83" s="22" t="s">
        <v>135</v>
      </c>
      <c r="C83" s="24" t="s">
        <v>136</v>
      </c>
      <c r="D83" s="25">
        <v>100000</v>
      </c>
      <c r="E83" s="74">
        <f>D83/D266*100</f>
        <v>0.58708237380908168</v>
      </c>
    </row>
    <row r="84" spans="1:5">
      <c r="A84" s="57"/>
      <c r="B84" s="22" t="s">
        <v>137</v>
      </c>
      <c r="C84" s="31" t="s">
        <v>138</v>
      </c>
      <c r="D84" s="83">
        <v>150000</v>
      </c>
      <c r="E84" s="73">
        <f>D84/D266*100</f>
        <v>0.88062356071362258</v>
      </c>
    </row>
    <row r="85" spans="1:5" ht="13.9" customHeight="1">
      <c r="A85" s="57"/>
      <c r="B85" s="22" t="s">
        <v>139</v>
      </c>
      <c r="C85" s="29" t="s">
        <v>140</v>
      </c>
      <c r="D85" s="84">
        <f>SUM(D86:D88)</f>
        <v>130000</v>
      </c>
      <c r="E85" s="73">
        <f>D85/D266*100</f>
        <v>0.7632070859518062</v>
      </c>
    </row>
    <row r="86" spans="1:5" ht="12.6" customHeight="1">
      <c r="A86" s="57"/>
      <c r="B86" s="22" t="s">
        <v>141</v>
      </c>
      <c r="C86" s="26" t="s">
        <v>498</v>
      </c>
      <c r="D86" s="25">
        <v>30000</v>
      </c>
      <c r="E86" s="74">
        <f>D86/D266*100</f>
        <v>0.17612471214272452</v>
      </c>
    </row>
    <row r="87" spans="1:5" ht="15" customHeight="1">
      <c r="A87" s="57"/>
      <c r="B87" s="22" t="s">
        <v>142</v>
      </c>
      <c r="C87" s="26" t="s">
        <v>499</v>
      </c>
      <c r="D87" s="25">
        <v>50000</v>
      </c>
      <c r="E87" s="74">
        <f>D87/D266*100</f>
        <v>0.29354118690454084</v>
      </c>
    </row>
    <row r="88" spans="1:5" ht="15.6" customHeight="1">
      <c r="A88" s="57"/>
      <c r="B88" s="22" t="s">
        <v>451</v>
      </c>
      <c r="C88" s="26" t="s">
        <v>452</v>
      </c>
      <c r="D88" s="25">
        <v>50000</v>
      </c>
      <c r="E88" s="74">
        <f>D88/D266*100</f>
        <v>0.29354118690454084</v>
      </c>
    </row>
    <row r="89" spans="1:5">
      <c r="A89" s="57"/>
      <c r="B89" s="22" t="s">
        <v>143</v>
      </c>
      <c r="C89" s="31" t="s">
        <v>144</v>
      </c>
      <c r="D89" s="83">
        <f>SUM(D90:D93)</f>
        <v>80000</v>
      </c>
      <c r="E89" s="73">
        <f>D89/D266*100</f>
        <v>0.4696658990472653</v>
      </c>
    </row>
    <row r="90" spans="1:5">
      <c r="A90" s="57"/>
      <c r="B90" s="22" t="s">
        <v>145</v>
      </c>
      <c r="C90" s="27" t="s">
        <v>146</v>
      </c>
      <c r="D90" s="28">
        <v>30000</v>
      </c>
      <c r="E90" s="74">
        <f>D90/D266*100</f>
        <v>0.17612471214272452</v>
      </c>
    </row>
    <row r="91" spans="1:5">
      <c r="A91" s="57"/>
      <c r="B91" s="22" t="s">
        <v>147</v>
      </c>
      <c r="C91" s="27" t="s">
        <v>148</v>
      </c>
      <c r="D91" s="28">
        <v>0</v>
      </c>
      <c r="E91" s="74">
        <f>D91/D266*100</f>
        <v>0</v>
      </c>
    </row>
    <row r="92" spans="1:5">
      <c r="A92" s="57"/>
      <c r="B92" s="22" t="s">
        <v>149</v>
      </c>
      <c r="C92" s="27" t="s">
        <v>150</v>
      </c>
      <c r="D92" s="28">
        <v>30000</v>
      </c>
      <c r="E92" s="74">
        <f>D92/D266*100</f>
        <v>0.17612471214272452</v>
      </c>
    </row>
    <row r="93" spans="1:5">
      <c r="A93" s="57"/>
      <c r="B93" s="22" t="s">
        <v>151</v>
      </c>
      <c r="C93" s="27" t="s">
        <v>152</v>
      </c>
      <c r="D93" s="28">
        <v>20000</v>
      </c>
      <c r="E93" s="74">
        <f>D93/D266*100</f>
        <v>0.11741647476181633</v>
      </c>
    </row>
    <row r="94" spans="1:5" ht="14.45" customHeight="1">
      <c r="A94" s="57"/>
      <c r="B94" s="22" t="s">
        <v>153</v>
      </c>
      <c r="C94" s="22" t="s">
        <v>154</v>
      </c>
      <c r="D94" s="23">
        <v>0</v>
      </c>
      <c r="E94" s="73">
        <f>D94/D266*100</f>
        <v>0</v>
      </c>
    </row>
    <row r="95" spans="1:5" ht="16.899999999999999" customHeight="1">
      <c r="A95" s="57"/>
      <c r="B95" s="22" t="s">
        <v>158</v>
      </c>
      <c r="C95" s="22" t="s">
        <v>159</v>
      </c>
      <c r="D95" s="23">
        <v>0</v>
      </c>
      <c r="E95" s="73">
        <f>D95/D266*100</f>
        <v>0</v>
      </c>
    </row>
    <row r="96" spans="1:5" ht="15.6" customHeight="1">
      <c r="A96" s="56" t="s">
        <v>12</v>
      </c>
      <c r="B96" s="32"/>
      <c r="C96" s="32" t="s">
        <v>160</v>
      </c>
      <c r="D96" s="33">
        <f>D97+D98+D111+D115+D120+D132+D136+D151+D155+D157+D174</f>
        <v>8257434.8300000001</v>
      </c>
      <c r="E96" s="72">
        <f>D96/D266*100</f>
        <v>48.477944415701906</v>
      </c>
    </row>
    <row r="97" spans="1:5" ht="15" customHeight="1">
      <c r="A97" s="60"/>
      <c r="B97" s="22" t="s">
        <v>14</v>
      </c>
      <c r="C97" s="22" t="s">
        <v>520</v>
      </c>
      <c r="D97" s="23">
        <v>0</v>
      </c>
      <c r="E97" s="73">
        <f>D97/D266*100</f>
        <v>0</v>
      </c>
    </row>
    <row r="98" spans="1:5" ht="16.149999999999999" customHeight="1">
      <c r="A98" s="57"/>
      <c r="B98" s="22" t="s">
        <v>161</v>
      </c>
      <c r="C98" s="22" t="s">
        <v>162</v>
      </c>
      <c r="D98" s="23">
        <f>D99+D105+D110</f>
        <v>1298750</v>
      </c>
      <c r="E98" s="73">
        <f>D98/D266*100</f>
        <v>7.6247323298454477</v>
      </c>
    </row>
    <row r="99" spans="1:5" ht="13.15" customHeight="1">
      <c r="A99" s="57"/>
      <c r="B99" s="35" t="s">
        <v>163</v>
      </c>
      <c r="C99" s="36" t="s">
        <v>164</v>
      </c>
      <c r="D99" s="30">
        <f>SUM(D100:D104)</f>
        <v>618750</v>
      </c>
      <c r="E99" s="73">
        <f>D99/D266*100</f>
        <v>3.6325721879436932</v>
      </c>
    </row>
    <row r="100" spans="1:5" ht="13.9" customHeight="1">
      <c r="A100" s="57"/>
      <c r="B100" s="22" t="s">
        <v>165</v>
      </c>
      <c r="C100" s="26" t="s">
        <v>166</v>
      </c>
      <c r="D100" s="25">
        <v>18750</v>
      </c>
      <c r="E100" s="74">
        <f>D100/D266*100</f>
        <v>0.11007794508920282</v>
      </c>
    </row>
    <row r="101" spans="1:5" ht="13.9" customHeight="1">
      <c r="A101" s="57"/>
      <c r="B101" s="22" t="s">
        <v>167</v>
      </c>
      <c r="C101" s="26" t="s">
        <v>168</v>
      </c>
      <c r="D101" s="25">
        <v>250000</v>
      </c>
      <c r="E101" s="74">
        <f>D101/D266*100</f>
        <v>1.4677059345227041</v>
      </c>
    </row>
    <row r="102" spans="1:5" ht="13.15" customHeight="1">
      <c r="A102" s="57"/>
      <c r="B102" s="22" t="s">
        <v>169</v>
      </c>
      <c r="C102" s="26" t="s">
        <v>170</v>
      </c>
      <c r="D102" s="25">
        <v>150000</v>
      </c>
      <c r="E102" s="74">
        <f>D102/D266*100</f>
        <v>0.88062356071362258</v>
      </c>
    </row>
    <row r="103" spans="1:5" ht="14.45" customHeight="1">
      <c r="A103" s="57"/>
      <c r="B103" s="22" t="s">
        <v>171</v>
      </c>
      <c r="C103" s="26" t="s">
        <v>172</v>
      </c>
      <c r="D103" s="25">
        <v>100000</v>
      </c>
      <c r="E103" s="74">
        <f>D103/D266*100</f>
        <v>0.58708237380908168</v>
      </c>
    </row>
    <row r="104" spans="1:5" ht="12.6" customHeight="1">
      <c r="A104" s="57"/>
      <c r="B104" s="22" t="s">
        <v>444</v>
      </c>
      <c r="C104" s="26" t="s">
        <v>445</v>
      </c>
      <c r="D104" s="25">
        <v>100000</v>
      </c>
      <c r="E104" s="74">
        <f>D104/D266*100</f>
        <v>0.58708237380908168</v>
      </c>
    </row>
    <row r="105" spans="1:5" ht="14.45" customHeight="1">
      <c r="A105" s="57"/>
      <c r="B105" s="35" t="s">
        <v>173</v>
      </c>
      <c r="C105" s="36" t="s">
        <v>174</v>
      </c>
      <c r="D105" s="30">
        <f>SUM(D106:D109)</f>
        <v>630000</v>
      </c>
      <c r="E105" s="73">
        <f>D105/D266*100</f>
        <v>3.6986189549972148</v>
      </c>
    </row>
    <row r="106" spans="1:5" ht="13.9" customHeight="1">
      <c r="A106" s="57"/>
      <c r="B106" s="22" t="s">
        <v>175</v>
      </c>
      <c r="C106" s="26" t="s">
        <v>176</v>
      </c>
      <c r="D106" s="25">
        <v>260000</v>
      </c>
      <c r="E106" s="74">
        <f>D106/D266*100</f>
        <v>1.5264141719036124</v>
      </c>
    </row>
    <row r="107" spans="1:5" ht="14.45" customHeight="1">
      <c r="A107" s="57"/>
      <c r="B107" s="22" t="s">
        <v>177</v>
      </c>
      <c r="C107" s="26" t="s">
        <v>178</v>
      </c>
      <c r="D107" s="25">
        <v>250000</v>
      </c>
      <c r="E107" s="74">
        <f>D107/D266*100</f>
        <v>1.4677059345227041</v>
      </c>
    </row>
    <row r="108" spans="1:5" ht="12.6" customHeight="1">
      <c r="A108" s="57"/>
      <c r="B108" s="22" t="s">
        <v>179</v>
      </c>
      <c r="C108" s="26" t="s">
        <v>180</v>
      </c>
      <c r="D108" s="25">
        <v>40000</v>
      </c>
      <c r="E108" s="74">
        <f>D108/D266*100</f>
        <v>0.23483294952363265</v>
      </c>
    </row>
    <row r="109" spans="1:5" ht="12.6" customHeight="1">
      <c r="A109" s="57"/>
      <c r="B109" s="22" t="s">
        <v>181</v>
      </c>
      <c r="C109" s="26" t="s">
        <v>182</v>
      </c>
      <c r="D109" s="25">
        <v>80000</v>
      </c>
      <c r="E109" s="74">
        <f>D109/D266*100</f>
        <v>0.4696658990472653</v>
      </c>
    </row>
    <row r="110" spans="1:5" ht="13.9" customHeight="1">
      <c r="A110" s="57"/>
      <c r="B110" s="22" t="s">
        <v>183</v>
      </c>
      <c r="C110" s="22" t="s">
        <v>184</v>
      </c>
      <c r="D110" s="84">
        <v>50000</v>
      </c>
      <c r="E110" s="73">
        <f>D110/D266*100</f>
        <v>0.29354118690454084</v>
      </c>
    </row>
    <row r="111" spans="1:5" ht="14.45" customHeight="1">
      <c r="A111" s="58"/>
      <c r="B111" s="22" t="s">
        <v>185</v>
      </c>
      <c r="C111" s="22" t="s">
        <v>186</v>
      </c>
      <c r="D111" s="23">
        <f>SUM(D112:D114)</f>
        <v>194484.83000000002</v>
      </c>
      <c r="E111" s="73">
        <f>D111/D266*100</f>
        <v>1.1417861566625571</v>
      </c>
    </row>
    <row r="112" spans="1:5" ht="13.9" customHeight="1">
      <c r="A112" s="58"/>
      <c r="B112" s="22" t="s">
        <v>187</v>
      </c>
      <c r="C112" s="26" t="s">
        <v>188</v>
      </c>
      <c r="D112" s="25">
        <v>94484.83</v>
      </c>
      <c r="E112" s="74">
        <f>D112/D266*100</f>
        <v>0.55470378285347532</v>
      </c>
    </row>
    <row r="113" spans="1:5" ht="13.15" customHeight="1">
      <c r="A113" s="58"/>
      <c r="B113" s="22" t="s">
        <v>189</v>
      </c>
      <c r="C113" s="26" t="s">
        <v>190</v>
      </c>
      <c r="D113" s="25">
        <v>30000</v>
      </c>
      <c r="E113" s="74">
        <f>D113/D266*100</f>
        <v>0.17612471214272452</v>
      </c>
    </row>
    <row r="114" spans="1:5" ht="13.15" customHeight="1">
      <c r="A114" s="58"/>
      <c r="B114" s="22" t="s">
        <v>191</v>
      </c>
      <c r="C114" s="26" t="s">
        <v>192</v>
      </c>
      <c r="D114" s="25">
        <v>70000</v>
      </c>
      <c r="E114" s="74">
        <f>D114/D266*100</f>
        <v>0.41095766166635722</v>
      </c>
    </row>
    <row r="115" spans="1:5" ht="12" customHeight="1">
      <c r="A115" s="58"/>
      <c r="B115" s="22" t="s">
        <v>193</v>
      </c>
      <c r="C115" s="22" t="s">
        <v>194</v>
      </c>
      <c r="D115" s="23">
        <f>SUM(D116:D119)</f>
        <v>3000000</v>
      </c>
      <c r="E115" s="73">
        <f>D115/D266*100</f>
        <v>17.61247121427245</v>
      </c>
    </row>
    <row r="116" spans="1:5" ht="15" customHeight="1">
      <c r="A116" s="58"/>
      <c r="B116" s="22" t="s">
        <v>195</v>
      </c>
      <c r="C116" s="26" t="s">
        <v>196</v>
      </c>
      <c r="D116" s="25">
        <v>0</v>
      </c>
      <c r="E116" s="74">
        <f>D116/D266*100</f>
        <v>0</v>
      </c>
    </row>
    <row r="117" spans="1:5" ht="14.45" customHeight="1">
      <c r="A117" s="58"/>
      <c r="B117" s="22" t="s">
        <v>197</v>
      </c>
      <c r="C117" s="26" t="s">
        <v>500</v>
      </c>
      <c r="D117" s="25">
        <v>1500000</v>
      </c>
      <c r="E117" s="74">
        <f>D117/D266*100</f>
        <v>8.8062356071362249</v>
      </c>
    </row>
    <row r="118" spans="1:5" ht="13.9" customHeight="1">
      <c r="A118" s="58"/>
      <c r="B118" s="22" t="s">
        <v>198</v>
      </c>
      <c r="C118" s="26" t="s">
        <v>521</v>
      </c>
      <c r="D118" s="25">
        <v>750000</v>
      </c>
      <c r="E118" s="74">
        <f>D118/D266*100</f>
        <v>4.4031178035681124</v>
      </c>
    </row>
    <row r="119" spans="1:5" ht="13.15" customHeight="1">
      <c r="A119" s="58"/>
      <c r="B119" s="22" t="s">
        <v>199</v>
      </c>
      <c r="C119" s="26" t="s">
        <v>200</v>
      </c>
      <c r="D119" s="25">
        <v>750000</v>
      </c>
      <c r="E119" s="74">
        <f>D119/D266*100</f>
        <v>4.4031178035681124</v>
      </c>
    </row>
    <row r="120" spans="1:5" ht="13.15" customHeight="1">
      <c r="A120" s="57"/>
      <c r="B120" s="22" t="s">
        <v>201</v>
      </c>
      <c r="C120" s="22" t="s">
        <v>202</v>
      </c>
      <c r="D120" s="23">
        <f>D121+D125</f>
        <v>980000</v>
      </c>
      <c r="E120" s="73">
        <f>D120/D266*100</f>
        <v>5.7534072633290005</v>
      </c>
    </row>
    <row r="121" spans="1:5">
      <c r="A121" s="57"/>
      <c r="B121" s="22" t="s">
        <v>203</v>
      </c>
      <c r="C121" s="36" t="s">
        <v>204</v>
      </c>
      <c r="D121" s="30">
        <f>SUM(D122:D124)</f>
        <v>390000</v>
      </c>
      <c r="E121" s="73">
        <f>D121/D266*100</f>
        <v>2.2896212578554187</v>
      </c>
    </row>
    <row r="122" spans="1:5" ht="13.15" customHeight="1">
      <c r="A122" s="57"/>
      <c r="B122" s="22" t="s">
        <v>205</v>
      </c>
      <c r="C122" s="26" t="s">
        <v>206</v>
      </c>
      <c r="D122" s="25">
        <v>150000</v>
      </c>
      <c r="E122" s="74">
        <f>D122/D266*100</f>
        <v>0.88062356071362258</v>
      </c>
    </row>
    <row r="123" spans="1:5" ht="13.9" customHeight="1">
      <c r="A123" s="57"/>
      <c r="B123" s="22" t="s">
        <v>207</v>
      </c>
      <c r="C123" s="26" t="s">
        <v>208</v>
      </c>
      <c r="D123" s="25">
        <v>200000</v>
      </c>
      <c r="E123" s="74">
        <f>D123/D266*100</f>
        <v>1.1741647476181634</v>
      </c>
    </row>
    <row r="124" spans="1:5" ht="13.9" customHeight="1">
      <c r="A124" s="57"/>
      <c r="B124" s="22" t="s">
        <v>209</v>
      </c>
      <c r="C124" s="26" t="s">
        <v>210</v>
      </c>
      <c r="D124" s="25">
        <v>40000</v>
      </c>
      <c r="E124" s="74">
        <f>D124/D266*100</f>
        <v>0.23483294952363265</v>
      </c>
    </row>
    <row r="125" spans="1:5" ht="15.6" customHeight="1">
      <c r="A125" s="57"/>
      <c r="B125" s="22" t="s">
        <v>211</v>
      </c>
      <c r="C125" s="36" t="s">
        <v>212</v>
      </c>
      <c r="D125" s="30">
        <f>SUM(D126:D131)</f>
        <v>590000</v>
      </c>
      <c r="E125" s="73">
        <f>D125/D266*100</f>
        <v>3.4637860054735818</v>
      </c>
    </row>
    <row r="126" spans="1:5" ht="14.45" customHeight="1">
      <c r="A126" s="57"/>
      <c r="B126" s="22" t="s">
        <v>213</v>
      </c>
      <c r="C126" s="26" t="s">
        <v>214</v>
      </c>
      <c r="D126" s="25">
        <v>60000</v>
      </c>
      <c r="E126" s="74">
        <f>D126/D266*100</f>
        <v>0.35224942428544903</v>
      </c>
    </row>
    <row r="127" spans="1:5" ht="16.149999999999999" customHeight="1">
      <c r="A127" s="57"/>
      <c r="B127" s="22" t="s">
        <v>215</v>
      </c>
      <c r="C127" s="26" t="s">
        <v>216</v>
      </c>
      <c r="D127" s="25">
        <v>250000</v>
      </c>
      <c r="E127" s="74">
        <f>D127/D266*100</f>
        <v>1.4677059345227041</v>
      </c>
    </row>
    <row r="128" spans="1:5" ht="15" customHeight="1">
      <c r="A128" s="57"/>
      <c r="B128" s="22" t="s">
        <v>217</v>
      </c>
      <c r="C128" s="26" t="s">
        <v>218</v>
      </c>
      <c r="D128" s="25">
        <v>100000</v>
      </c>
      <c r="E128" s="74">
        <f>D128/D266*100</f>
        <v>0.58708237380908168</v>
      </c>
    </row>
    <row r="129" spans="1:5" ht="13.15" customHeight="1">
      <c r="A129" s="57"/>
      <c r="B129" s="22" t="s">
        <v>219</v>
      </c>
      <c r="C129" s="27" t="s">
        <v>220</v>
      </c>
      <c r="D129" s="28">
        <v>100000</v>
      </c>
      <c r="E129" s="74">
        <f>D129/D266*100</f>
        <v>0.58708237380908168</v>
      </c>
    </row>
    <row r="130" spans="1:5">
      <c r="A130" s="57"/>
      <c r="B130" s="22" t="s">
        <v>221</v>
      </c>
      <c r="C130" s="27" t="s">
        <v>222</v>
      </c>
      <c r="D130" s="28">
        <v>60000</v>
      </c>
      <c r="E130" s="74">
        <f>D130/D266*100</f>
        <v>0.35224942428544903</v>
      </c>
    </row>
    <row r="131" spans="1:5">
      <c r="A131" s="57"/>
      <c r="B131" s="22" t="s">
        <v>223</v>
      </c>
      <c r="C131" s="27" t="s">
        <v>501</v>
      </c>
      <c r="D131" s="28">
        <v>20000</v>
      </c>
      <c r="E131" s="74">
        <f>D131/D266*100</f>
        <v>0.11741647476181633</v>
      </c>
    </row>
    <row r="132" spans="1:5" ht="15" customHeight="1">
      <c r="A132" s="58"/>
      <c r="B132" s="22" t="s">
        <v>224</v>
      </c>
      <c r="C132" s="22" t="s">
        <v>225</v>
      </c>
      <c r="D132" s="23">
        <f>SUM(D133:D135)</f>
        <v>230000</v>
      </c>
      <c r="E132" s="73">
        <f>D132/D266*100</f>
        <v>1.3502894597608879</v>
      </c>
    </row>
    <row r="133" spans="1:5" ht="13.15" customHeight="1">
      <c r="A133" s="58"/>
      <c r="B133" s="35" t="s">
        <v>226</v>
      </c>
      <c r="C133" s="26" t="s">
        <v>227</v>
      </c>
      <c r="D133" s="25">
        <v>100000</v>
      </c>
      <c r="E133" s="74">
        <f>D133/D266*100</f>
        <v>0.58708237380908168</v>
      </c>
    </row>
    <row r="134" spans="1:5" ht="13.9" customHeight="1">
      <c r="A134" s="58"/>
      <c r="B134" s="22" t="s">
        <v>228</v>
      </c>
      <c r="C134" s="26" t="s">
        <v>229</v>
      </c>
      <c r="D134" s="25">
        <v>100000</v>
      </c>
      <c r="E134" s="74">
        <f>D134/D266*100</f>
        <v>0.58708237380908168</v>
      </c>
    </row>
    <row r="135" spans="1:5" ht="14.45" customHeight="1">
      <c r="A135" s="58"/>
      <c r="B135" s="22" t="s">
        <v>230</v>
      </c>
      <c r="C135" s="26" t="s">
        <v>231</v>
      </c>
      <c r="D135" s="25">
        <v>30000</v>
      </c>
      <c r="E135" s="74">
        <f>D135/D266*100</f>
        <v>0.17612471214272452</v>
      </c>
    </row>
    <row r="136" spans="1:5" ht="13.9" customHeight="1">
      <c r="A136" s="58"/>
      <c r="B136" s="22" t="s">
        <v>232</v>
      </c>
      <c r="C136" s="22" t="s">
        <v>233</v>
      </c>
      <c r="D136" s="23">
        <f>SUM(D137:D150)</f>
        <v>779000</v>
      </c>
      <c r="E136" s="73">
        <f>D136/D266*100</f>
        <v>4.5733716919727465</v>
      </c>
    </row>
    <row r="137" spans="1:5" ht="12" customHeight="1">
      <c r="A137" s="58"/>
      <c r="B137" s="22" t="s">
        <v>234</v>
      </c>
      <c r="C137" s="26" t="s">
        <v>235</v>
      </c>
      <c r="D137" s="25">
        <v>0</v>
      </c>
      <c r="E137" s="74">
        <f>D137/D266*100</f>
        <v>0</v>
      </c>
    </row>
    <row r="138" spans="1:5" ht="12.6" customHeight="1">
      <c r="A138" s="58"/>
      <c r="B138" s="22" t="s">
        <v>236</v>
      </c>
      <c r="C138" s="26" t="s">
        <v>237</v>
      </c>
      <c r="D138" s="25">
        <v>0</v>
      </c>
      <c r="E138" s="74">
        <f>D138/D266*100</f>
        <v>0</v>
      </c>
    </row>
    <row r="139" spans="1:5" ht="13.15" customHeight="1">
      <c r="A139" s="58"/>
      <c r="B139" s="22" t="s">
        <v>238</v>
      </c>
      <c r="C139" s="26" t="s">
        <v>239</v>
      </c>
      <c r="D139" s="25">
        <v>12000</v>
      </c>
      <c r="E139" s="74">
        <f>D139/D266*100</f>
        <v>7.0449884857089806E-2</v>
      </c>
    </row>
    <row r="140" spans="1:5" ht="14.45" customHeight="1">
      <c r="A140" s="58"/>
      <c r="B140" s="22" t="s">
        <v>240</v>
      </c>
      <c r="C140" s="26" t="s">
        <v>241</v>
      </c>
      <c r="D140" s="25">
        <v>250000</v>
      </c>
      <c r="E140" s="74">
        <f>D140/D266*100</f>
        <v>1.4677059345227041</v>
      </c>
    </row>
    <row r="141" spans="1:5" ht="16.899999999999999" customHeight="1">
      <c r="A141" s="58"/>
      <c r="B141" s="22" t="s">
        <v>242</v>
      </c>
      <c r="C141" s="26" t="s">
        <v>243</v>
      </c>
      <c r="D141" s="25">
        <v>15000</v>
      </c>
      <c r="E141" s="74">
        <f>D141/D266*100</f>
        <v>8.8062356071362258E-2</v>
      </c>
    </row>
    <row r="142" spans="1:5" ht="16.149999999999999" customHeight="1">
      <c r="A142" s="58"/>
      <c r="B142" s="22" t="s">
        <v>244</v>
      </c>
      <c r="C142" s="26" t="s">
        <v>245</v>
      </c>
      <c r="D142" s="25">
        <v>50000</v>
      </c>
      <c r="E142" s="74">
        <f>D142/D266*100</f>
        <v>0.29354118690454084</v>
      </c>
    </row>
    <row r="143" spans="1:5" ht="18" customHeight="1">
      <c r="A143" s="58"/>
      <c r="B143" s="22" t="s">
        <v>246</v>
      </c>
      <c r="C143" s="26" t="s">
        <v>247</v>
      </c>
      <c r="D143" s="25">
        <v>30000</v>
      </c>
      <c r="E143" s="74">
        <f>D143/D266*100</f>
        <v>0.17612471214272452</v>
      </c>
    </row>
    <row r="144" spans="1:5" ht="13.15" customHeight="1">
      <c r="A144" s="58"/>
      <c r="B144" s="22" t="s">
        <v>248</v>
      </c>
      <c r="C144" s="26" t="s">
        <v>249</v>
      </c>
      <c r="D144" s="25">
        <v>200000</v>
      </c>
      <c r="E144" s="74">
        <f>D144/D266*100</f>
        <v>1.1741647476181634</v>
      </c>
    </row>
    <row r="145" spans="1:5" ht="14.45" customHeight="1">
      <c r="A145" s="58"/>
      <c r="B145" s="22" t="s">
        <v>250</v>
      </c>
      <c r="C145" s="26" t="s">
        <v>251</v>
      </c>
      <c r="D145" s="25">
        <v>30000</v>
      </c>
      <c r="E145" s="74">
        <f>D145/D266*100</f>
        <v>0.17612471214272452</v>
      </c>
    </row>
    <row r="146" spans="1:5" ht="13.9" customHeight="1">
      <c r="A146" s="58"/>
      <c r="B146" s="22" t="s">
        <v>252</v>
      </c>
      <c r="C146" s="26" t="s">
        <v>253</v>
      </c>
      <c r="D146" s="25">
        <v>30000</v>
      </c>
      <c r="E146" s="74">
        <f>D146/D266*100</f>
        <v>0.17612471214272452</v>
      </c>
    </row>
    <row r="147" spans="1:5" ht="16.149999999999999" customHeight="1">
      <c r="A147" s="58"/>
      <c r="B147" s="22" t="s">
        <v>254</v>
      </c>
      <c r="C147" s="26" t="s">
        <v>255</v>
      </c>
      <c r="D147" s="25">
        <v>25000</v>
      </c>
      <c r="E147" s="74">
        <f>D147/D266*100</f>
        <v>0.14677059345227042</v>
      </c>
    </row>
    <row r="148" spans="1:5" ht="15" customHeight="1">
      <c r="A148" s="58"/>
      <c r="B148" s="22" t="s">
        <v>256</v>
      </c>
      <c r="C148" s="26" t="s">
        <v>257</v>
      </c>
      <c r="D148" s="25">
        <v>35000</v>
      </c>
      <c r="E148" s="74">
        <f>D148/D266*100</f>
        <v>0.20547883083317861</v>
      </c>
    </row>
    <row r="149" spans="1:5" ht="15.6" customHeight="1">
      <c r="A149" s="58"/>
      <c r="B149" s="22" t="s">
        <v>258</v>
      </c>
      <c r="C149" s="26" t="s">
        <v>502</v>
      </c>
      <c r="D149" s="25">
        <v>32000</v>
      </c>
      <c r="E149" s="74">
        <f>D149/D266*100</f>
        <v>0.18786635961890613</v>
      </c>
    </row>
    <row r="150" spans="1:5" ht="13.15" customHeight="1">
      <c r="A150" s="58"/>
      <c r="B150" s="22" t="s">
        <v>259</v>
      </c>
      <c r="C150" s="37" t="s">
        <v>260</v>
      </c>
      <c r="D150" s="85">
        <v>70000</v>
      </c>
      <c r="E150" s="74">
        <f>D150/D266*100</f>
        <v>0.41095766166635722</v>
      </c>
    </row>
    <row r="151" spans="1:5" ht="12" customHeight="1">
      <c r="A151" s="58"/>
      <c r="B151" s="22" t="s">
        <v>261</v>
      </c>
      <c r="C151" s="22" t="s">
        <v>262</v>
      </c>
      <c r="D151" s="23">
        <f>SUM(D152:D154)</f>
        <v>450000</v>
      </c>
      <c r="E151" s="73">
        <f>D151/D266*100</f>
        <v>2.6418706821408673</v>
      </c>
    </row>
    <row r="152" spans="1:5" ht="12.6" customHeight="1">
      <c r="A152" s="58"/>
      <c r="B152" s="22" t="s">
        <v>263</v>
      </c>
      <c r="C152" s="26" t="s">
        <v>264</v>
      </c>
      <c r="D152" s="25">
        <v>300000</v>
      </c>
      <c r="E152" s="74">
        <f>D152/D266*100</f>
        <v>1.7612471214272452</v>
      </c>
    </row>
    <row r="153" spans="1:5" ht="12.6" customHeight="1">
      <c r="A153" s="58"/>
      <c r="B153" s="22" t="s">
        <v>265</v>
      </c>
      <c r="C153" s="26" t="s">
        <v>266</v>
      </c>
      <c r="D153" s="25">
        <v>0</v>
      </c>
      <c r="E153" s="74">
        <f>D153/D266*100</f>
        <v>0</v>
      </c>
    </row>
    <row r="154" spans="1:5" ht="13.9" customHeight="1">
      <c r="A154" s="58"/>
      <c r="B154" s="22" t="s">
        <v>267</v>
      </c>
      <c r="C154" s="26" t="s">
        <v>268</v>
      </c>
      <c r="D154" s="25">
        <v>150000</v>
      </c>
      <c r="E154" s="74">
        <f>D154/D266*100</f>
        <v>0.88062356071362258</v>
      </c>
    </row>
    <row r="155" spans="1:5" ht="12.6" customHeight="1">
      <c r="A155" s="58"/>
      <c r="B155" s="22" t="s">
        <v>269</v>
      </c>
      <c r="C155" s="22" t="s">
        <v>270</v>
      </c>
      <c r="D155" s="23">
        <f>D156</f>
        <v>40000</v>
      </c>
      <c r="E155" s="73">
        <f>D155/D266*100</f>
        <v>0.23483294952363265</v>
      </c>
    </row>
    <row r="156" spans="1:5">
      <c r="A156" s="58"/>
      <c r="B156" s="22" t="s">
        <v>271</v>
      </c>
      <c r="C156" s="22" t="s">
        <v>272</v>
      </c>
      <c r="D156" s="85">
        <v>40000</v>
      </c>
      <c r="E156" s="74">
        <f>D156/D266*100</f>
        <v>0.23483294952363265</v>
      </c>
    </row>
    <row r="157" spans="1:5" ht="13.15" customHeight="1">
      <c r="A157" s="58"/>
      <c r="B157" s="22" t="s">
        <v>273</v>
      </c>
      <c r="C157" s="22" t="s">
        <v>274</v>
      </c>
      <c r="D157" s="86">
        <f>D158+D159+D160+D168+D172+D173</f>
        <v>1185200</v>
      </c>
      <c r="E157" s="73">
        <f>D157/D266*100</f>
        <v>6.9581002943852361</v>
      </c>
    </row>
    <row r="158" spans="1:5" ht="13.15" customHeight="1">
      <c r="A158" s="61"/>
      <c r="B158" s="38" t="s">
        <v>275</v>
      </c>
      <c r="C158" s="39" t="s">
        <v>276</v>
      </c>
      <c r="D158" s="40">
        <v>10000</v>
      </c>
      <c r="E158" s="73">
        <f>D158/D266*100</f>
        <v>5.8708237380908163E-2</v>
      </c>
    </row>
    <row r="159" spans="1:5" ht="16.149999999999999" customHeight="1">
      <c r="A159" s="61"/>
      <c r="B159" s="38" t="s">
        <v>277</v>
      </c>
      <c r="C159" s="39" t="s">
        <v>278</v>
      </c>
      <c r="D159" s="40">
        <v>780000</v>
      </c>
      <c r="E159" s="73">
        <f>D159/D266*100</f>
        <v>4.5792425157108374</v>
      </c>
    </row>
    <row r="160" spans="1:5" ht="15.6" customHeight="1">
      <c r="A160" s="61"/>
      <c r="B160" s="38" t="s">
        <v>279</v>
      </c>
      <c r="C160" s="39" t="s">
        <v>280</v>
      </c>
      <c r="D160" s="40">
        <f>SUM(D161:D167)</f>
        <v>227200</v>
      </c>
      <c r="E160" s="73">
        <f>D160/D266*100</f>
        <v>1.3338511532942334</v>
      </c>
    </row>
    <row r="161" spans="1:5">
      <c r="A161" s="61"/>
      <c r="B161" s="38" t="s">
        <v>281</v>
      </c>
      <c r="C161" s="26" t="s">
        <v>282</v>
      </c>
      <c r="D161" s="25">
        <v>85000</v>
      </c>
      <c r="E161" s="74">
        <f>D161/D266*100</f>
        <v>0.49902001773771937</v>
      </c>
    </row>
    <row r="162" spans="1:5">
      <c r="A162" s="61"/>
      <c r="B162" s="38" t="s">
        <v>283</v>
      </c>
      <c r="C162" s="26" t="s">
        <v>284</v>
      </c>
      <c r="D162" s="25">
        <v>45000</v>
      </c>
      <c r="E162" s="74">
        <f>D162/D266*100</f>
        <v>0.26418706821408672</v>
      </c>
    </row>
    <row r="163" spans="1:5">
      <c r="A163" s="61"/>
      <c r="B163" s="38" t="s">
        <v>285</v>
      </c>
      <c r="C163" s="26" t="s">
        <v>286</v>
      </c>
      <c r="D163" s="25">
        <v>15000</v>
      </c>
      <c r="E163" s="74">
        <f>D163/D266*100</f>
        <v>8.8062356071362258E-2</v>
      </c>
    </row>
    <row r="164" spans="1:5">
      <c r="A164" s="61"/>
      <c r="B164" s="38" t="s">
        <v>287</v>
      </c>
      <c r="C164" s="26" t="s">
        <v>288</v>
      </c>
      <c r="D164" s="25">
        <v>20000</v>
      </c>
      <c r="E164" s="74">
        <f>D164/D266*100</f>
        <v>0.11741647476181633</v>
      </c>
    </row>
    <row r="165" spans="1:5">
      <c r="A165" s="61"/>
      <c r="B165" s="38" t="s">
        <v>289</v>
      </c>
      <c r="C165" s="26" t="s">
        <v>290</v>
      </c>
      <c r="D165" s="25">
        <v>0</v>
      </c>
      <c r="E165" s="74">
        <f>D165/D266*100</f>
        <v>0</v>
      </c>
    </row>
    <row r="166" spans="1:5" ht="15" customHeight="1">
      <c r="A166" s="61"/>
      <c r="B166" s="38" t="s">
        <v>291</v>
      </c>
      <c r="C166" s="26" t="s">
        <v>292</v>
      </c>
      <c r="D166" s="25">
        <v>42200</v>
      </c>
      <c r="E166" s="74">
        <f>D166/D266*100</f>
        <v>0.24774876174743246</v>
      </c>
    </row>
    <row r="167" spans="1:5" ht="13.15" customHeight="1">
      <c r="A167" s="61"/>
      <c r="B167" s="38" t="s">
        <v>293</v>
      </c>
      <c r="C167" s="26" t="s">
        <v>294</v>
      </c>
      <c r="D167" s="25">
        <v>20000</v>
      </c>
      <c r="E167" s="74">
        <f>D167/D266*100</f>
        <v>0.11741647476181633</v>
      </c>
    </row>
    <row r="168" spans="1:5" ht="15" customHeight="1">
      <c r="A168" s="61"/>
      <c r="B168" s="38" t="s">
        <v>295</v>
      </c>
      <c r="C168" s="36" t="s">
        <v>296</v>
      </c>
      <c r="D168" s="84">
        <f>SUM(D169:D171)</f>
        <v>93000</v>
      </c>
      <c r="E168" s="73">
        <f>D168/D266*100</f>
        <v>0.545986607642446</v>
      </c>
    </row>
    <row r="169" spans="1:5">
      <c r="A169" s="57"/>
      <c r="B169" s="22" t="s">
        <v>297</v>
      </c>
      <c r="C169" s="26" t="s">
        <v>284</v>
      </c>
      <c r="D169" s="25">
        <v>0</v>
      </c>
      <c r="E169" s="74">
        <f>D169/D266*100</f>
        <v>0</v>
      </c>
    </row>
    <row r="170" spans="1:5">
      <c r="A170" s="57"/>
      <c r="B170" s="22" t="s">
        <v>298</v>
      </c>
      <c r="C170" s="26" t="s">
        <v>286</v>
      </c>
      <c r="D170" s="25">
        <v>55000</v>
      </c>
      <c r="E170" s="74">
        <f>D170/D266*100</f>
        <v>0.32289530559499491</v>
      </c>
    </row>
    <row r="171" spans="1:5">
      <c r="A171" s="57"/>
      <c r="B171" s="22" t="s">
        <v>299</v>
      </c>
      <c r="C171" s="26" t="s">
        <v>288</v>
      </c>
      <c r="D171" s="25">
        <v>38000</v>
      </c>
      <c r="E171" s="74">
        <f>D171/D266*100</f>
        <v>0.22309130204745103</v>
      </c>
    </row>
    <row r="172" spans="1:5" ht="15" customHeight="1">
      <c r="A172" s="61"/>
      <c r="B172" s="38" t="s">
        <v>300</v>
      </c>
      <c r="C172" s="36" t="s">
        <v>301</v>
      </c>
      <c r="D172" s="84">
        <v>5000</v>
      </c>
      <c r="E172" s="73">
        <f>D172/D266*100</f>
        <v>2.9354118690454081E-2</v>
      </c>
    </row>
    <row r="173" spans="1:5" ht="15" customHeight="1">
      <c r="A173" s="61"/>
      <c r="B173" s="38" t="s">
        <v>449</v>
      </c>
      <c r="C173" s="36" t="s">
        <v>450</v>
      </c>
      <c r="D173" s="84">
        <v>70000</v>
      </c>
      <c r="E173" s="73">
        <f>D173/D266*100</f>
        <v>0.41095766166635722</v>
      </c>
    </row>
    <row r="174" spans="1:5" ht="15" customHeight="1">
      <c r="A174" s="61"/>
      <c r="B174" s="38" t="s">
        <v>505</v>
      </c>
      <c r="C174" s="36" t="s">
        <v>508</v>
      </c>
      <c r="D174" s="84">
        <f>SUM(D175:D176)</f>
        <v>100000</v>
      </c>
      <c r="E174" s="73">
        <f>D174/D266*100</f>
        <v>0.58708237380908168</v>
      </c>
    </row>
    <row r="175" spans="1:5" ht="15" customHeight="1">
      <c r="A175" s="61"/>
      <c r="B175" s="38" t="s">
        <v>506</v>
      </c>
      <c r="C175" s="36" t="s">
        <v>157</v>
      </c>
      <c r="D175" s="84">
        <v>50000</v>
      </c>
      <c r="E175" s="73">
        <f>D175/D266*100</f>
        <v>0.29354118690454084</v>
      </c>
    </row>
    <row r="176" spans="1:5" ht="15" customHeight="1">
      <c r="A176" s="61"/>
      <c r="B176" s="38" t="s">
        <v>507</v>
      </c>
      <c r="C176" s="36" t="s">
        <v>156</v>
      </c>
      <c r="D176" s="84">
        <v>50000</v>
      </c>
      <c r="E176" s="73">
        <f>D176/D266*100</f>
        <v>0.29354118690454084</v>
      </c>
    </row>
    <row r="177" spans="1:5" ht="13.9" customHeight="1">
      <c r="A177" s="56" t="s">
        <v>16</v>
      </c>
      <c r="B177" s="32"/>
      <c r="C177" s="32" t="s">
        <v>302</v>
      </c>
      <c r="D177" s="33">
        <f>D178+D180+D184+D185+D190</f>
        <v>727264</v>
      </c>
      <c r="E177" s="72">
        <f>D177/D266*100</f>
        <v>4.2696387550588799</v>
      </c>
    </row>
    <row r="178" spans="1:5" ht="15" customHeight="1">
      <c r="A178" s="57"/>
      <c r="B178" s="22" t="s">
        <v>303</v>
      </c>
      <c r="C178" s="22" t="s">
        <v>304</v>
      </c>
      <c r="D178" s="23">
        <f>D179</f>
        <v>56000</v>
      </c>
      <c r="E178" s="73">
        <f>D178/D266*100</f>
        <v>0.32876612933308574</v>
      </c>
    </row>
    <row r="179" spans="1:5" ht="17.45" customHeight="1">
      <c r="A179" s="57"/>
      <c r="B179" s="22" t="s">
        <v>305</v>
      </c>
      <c r="C179" s="22" t="s">
        <v>306</v>
      </c>
      <c r="D179" s="86">
        <v>56000</v>
      </c>
      <c r="E179" s="73">
        <f>D179/D266*100</f>
        <v>0.32876612933308574</v>
      </c>
    </row>
    <row r="180" spans="1:5" ht="16.149999999999999" customHeight="1">
      <c r="A180" s="57"/>
      <c r="B180" s="22" t="s">
        <v>307</v>
      </c>
      <c r="C180" s="22" t="s">
        <v>308</v>
      </c>
      <c r="D180" s="23">
        <f>SUM(D181:D183)</f>
        <v>43164</v>
      </c>
      <c r="E180" s="73">
        <f>D180/D266*100</f>
        <v>0.25340823583095201</v>
      </c>
    </row>
    <row r="181" spans="1:5" ht="13.15" customHeight="1">
      <c r="A181" s="58"/>
      <c r="B181" s="22" t="s">
        <v>309</v>
      </c>
      <c r="C181" s="26" t="s">
        <v>310</v>
      </c>
      <c r="D181" s="25">
        <v>30000</v>
      </c>
      <c r="E181" s="74">
        <f>D181/D266*100</f>
        <v>0.17612471214272452</v>
      </c>
    </row>
    <row r="182" spans="1:5" ht="13.15" customHeight="1">
      <c r="A182" s="62"/>
      <c r="B182" s="22" t="s">
        <v>311</v>
      </c>
      <c r="C182" s="37" t="s">
        <v>312</v>
      </c>
      <c r="D182" s="85">
        <v>10000</v>
      </c>
      <c r="E182" s="74">
        <f>D182/D266*100</f>
        <v>5.8708237380908163E-2</v>
      </c>
    </row>
    <row r="183" spans="1:5" ht="13.9" customHeight="1">
      <c r="A183" s="62"/>
      <c r="B183" s="22" t="s">
        <v>313</v>
      </c>
      <c r="C183" s="37" t="s">
        <v>314</v>
      </c>
      <c r="D183" s="85">
        <v>3164</v>
      </c>
      <c r="E183" s="74">
        <f>D183/D266*100</f>
        <v>1.8575286307319343E-2</v>
      </c>
    </row>
    <row r="184" spans="1:5" ht="13.9" customHeight="1">
      <c r="A184" s="57"/>
      <c r="B184" s="22" t="s">
        <v>315</v>
      </c>
      <c r="C184" s="22" t="s">
        <v>316</v>
      </c>
      <c r="D184" s="23">
        <v>0</v>
      </c>
      <c r="E184" s="73">
        <f>D184/D266*100</f>
        <v>0</v>
      </c>
    </row>
    <row r="185" spans="1:5" ht="13.15" customHeight="1">
      <c r="A185" s="62"/>
      <c r="B185" s="22" t="s">
        <v>317</v>
      </c>
      <c r="C185" s="22" t="s">
        <v>318</v>
      </c>
      <c r="D185" s="23">
        <f>SUM(D186:D189)</f>
        <v>360000</v>
      </c>
      <c r="E185" s="73">
        <f>D185/D266*100</f>
        <v>2.1134965457126937</v>
      </c>
    </row>
    <row r="186" spans="1:5" ht="13.9" customHeight="1">
      <c r="A186" s="62"/>
      <c r="B186" s="22" t="s">
        <v>319</v>
      </c>
      <c r="C186" s="37" t="s">
        <v>320</v>
      </c>
      <c r="D186" s="85">
        <v>250000</v>
      </c>
      <c r="E186" s="74">
        <f>D186/D266*100</f>
        <v>1.4677059345227041</v>
      </c>
    </row>
    <row r="187" spans="1:5" ht="12.6" customHeight="1">
      <c r="A187" s="62"/>
      <c r="B187" s="22" t="s">
        <v>321</v>
      </c>
      <c r="C187" s="37" t="s">
        <v>322</v>
      </c>
      <c r="D187" s="85">
        <v>50000</v>
      </c>
      <c r="E187" s="74">
        <f>D187/D266*100</f>
        <v>0.29354118690454084</v>
      </c>
    </row>
    <row r="188" spans="1:5" ht="13.9" customHeight="1">
      <c r="A188" s="60"/>
      <c r="B188" s="22" t="s">
        <v>323</v>
      </c>
      <c r="C188" s="26" t="s">
        <v>324</v>
      </c>
      <c r="D188" s="87">
        <v>0</v>
      </c>
      <c r="E188" s="74">
        <f>D188/D266*100</f>
        <v>0</v>
      </c>
    </row>
    <row r="189" spans="1:5" ht="12.6" customHeight="1">
      <c r="A189" s="57"/>
      <c r="B189" s="22" t="s">
        <v>325</v>
      </c>
      <c r="C189" s="26" t="s">
        <v>326</v>
      </c>
      <c r="D189" s="25">
        <v>60000</v>
      </c>
      <c r="E189" s="74">
        <f>D189/D266*100</f>
        <v>0.35224942428544903</v>
      </c>
    </row>
    <row r="190" spans="1:5" ht="13.9" customHeight="1">
      <c r="A190" s="60"/>
      <c r="B190" s="22" t="s">
        <v>327</v>
      </c>
      <c r="C190" s="22" t="s">
        <v>328</v>
      </c>
      <c r="D190" s="23">
        <f>D191+SUM(D213:D218)</f>
        <v>268100</v>
      </c>
      <c r="E190" s="73">
        <f>D190/D266*100</f>
        <v>1.5739678441821479</v>
      </c>
    </row>
    <row r="191" spans="1:5" ht="13.15" customHeight="1">
      <c r="A191" s="60"/>
      <c r="B191" s="22" t="s">
        <v>329</v>
      </c>
      <c r="C191" s="36" t="s">
        <v>330</v>
      </c>
      <c r="D191" s="30">
        <f>D192+D202</f>
        <v>155100</v>
      </c>
      <c r="E191" s="73">
        <f>D191/D266*100</f>
        <v>0.9105647617778857</v>
      </c>
    </row>
    <row r="192" spans="1:5" ht="14.45" customHeight="1">
      <c r="A192" s="60"/>
      <c r="B192" s="22" t="s">
        <v>331</v>
      </c>
      <c r="C192" s="36" t="s">
        <v>332</v>
      </c>
      <c r="D192" s="30">
        <f>SUM(D193:D201)</f>
        <v>86100</v>
      </c>
      <c r="E192" s="73">
        <f>D192/D266*100</f>
        <v>0.50547792384961931</v>
      </c>
    </row>
    <row r="193" spans="1:5" ht="12.6" customHeight="1">
      <c r="A193" s="60"/>
      <c r="B193" s="22" t="s">
        <v>333</v>
      </c>
      <c r="C193" s="26" t="s">
        <v>334</v>
      </c>
      <c r="D193" s="25">
        <v>10000</v>
      </c>
      <c r="E193" s="74">
        <f>D193/D266*100</f>
        <v>5.8708237380908163E-2</v>
      </c>
    </row>
    <row r="194" spans="1:5" ht="15" customHeight="1">
      <c r="A194" s="60"/>
      <c r="B194" s="22" t="s">
        <v>335</v>
      </c>
      <c r="C194" s="26" t="s">
        <v>336</v>
      </c>
      <c r="D194" s="25">
        <v>10000</v>
      </c>
      <c r="E194" s="74">
        <f>D194/D266*100</f>
        <v>5.8708237380908163E-2</v>
      </c>
    </row>
    <row r="195" spans="1:5" ht="14.45" customHeight="1">
      <c r="A195" s="60"/>
      <c r="B195" s="22" t="s">
        <v>337</v>
      </c>
      <c r="C195" s="26" t="s">
        <v>338</v>
      </c>
      <c r="D195" s="25">
        <v>10000</v>
      </c>
      <c r="E195" s="74">
        <f>D195/D266*100</f>
        <v>5.8708237380908163E-2</v>
      </c>
    </row>
    <row r="196" spans="1:5" ht="14.45" customHeight="1">
      <c r="A196" s="60"/>
      <c r="B196" s="22" t="s">
        <v>339</v>
      </c>
      <c r="C196" s="26" t="s">
        <v>340</v>
      </c>
      <c r="D196" s="25">
        <v>7500</v>
      </c>
      <c r="E196" s="74">
        <f>D196/D266*100</f>
        <v>4.4031178035681129E-2</v>
      </c>
    </row>
    <row r="197" spans="1:5" ht="12.6" customHeight="1">
      <c r="A197" s="60"/>
      <c r="B197" s="22" t="s">
        <v>341</v>
      </c>
      <c r="C197" s="26" t="s">
        <v>342</v>
      </c>
      <c r="D197" s="25">
        <v>20000</v>
      </c>
      <c r="E197" s="74">
        <f>D197/D266*100</f>
        <v>0.11741647476181633</v>
      </c>
    </row>
    <row r="198" spans="1:5" ht="13.15" customHeight="1">
      <c r="A198" s="60"/>
      <c r="B198" s="22" t="s">
        <v>343</v>
      </c>
      <c r="C198" s="26" t="s">
        <v>344</v>
      </c>
      <c r="D198" s="25">
        <v>7500</v>
      </c>
      <c r="E198" s="74">
        <f>D198/D266*100</f>
        <v>4.4031178035681129E-2</v>
      </c>
    </row>
    <row r="199" spans="1:5" ht="12.6" customHeight="1">
      <c r="A199" s="60"/>
      <c r="B199" s="22" t="s">
        <v>345</v>
      </c>
      <c r="C199" s="26" t="s">
        <v>346</v>
      </c>
      <c r="D199" s="25">
        <v>7500</v>
      </c>
      <c r="E199" s="74">
        <f>D199/D266*100</f>
        <v>4.4031178035681129E-2</v>
      </c>
    </row>
    <row r="200" spans="1:5" ht="12.6" customHeight="1">
      <c r="A200" s="60"/>
      <c r="B200" s="22" t="s">
        <v>347</v>
      </c>
      <c r="C200" s="26" t="s">
        <v>348</v>
      </c>
      <c r="D200" s="25">
        <v>10000</v>
      </c>
      <c r="E200" s="74">
        <f>D200/D266*100</f>
        <v>5.8708237380908163E-2</v>
      </c>
    </row>
    <row r="201" spans="1:5" ht="13.15" customHeight="1">
      <c r="A201" s="60"/>
      <c r="B201" s="22" t="s">
        <v>349</v>
      </c>
      <c r="C201" s="26" t="s">
        <v>350</v>
      </c>
      <c r="D201" s="25">
        <v>3600</v>
      </c>
      <c r="E201" s="74">
        <f>D201/D266*100</f>
        <v>2.1134965457126939E-2</v>
      </c>
    </row>
    <row r="202" spans="1:5" ht="13.15" customHeight="1">
      <c r="A202" s="60"/>
      <c r="B202" s="22" t="s">
        <v>351</v>
      </c>
      <c r="C202" s="36" t="s">
        <v>352</v>
      </c>
      <c r="D202" s="30">
        <f>SUM(D203:D212)</f>
        <v>69000</v>
      </c>
      <c r="E202" s="73">
        <f>D202/D266*100</f>
        <v>0.40508683792826633</v>
      </c>
    </row>
    <row r="203" spans="1:5" ht="13.9" customHeight="1">
      <c r="A203" s="60"/>
      <c r="B203" s="22" t="s">
        <v>353</v>
      </c>
      <c r="C203" s="26" t="s">
        <v>354</v>
      </c>
      <c r="D203" s="25">
        <v>10000</v>
      </c>
      <c r="E203" s="74">
        <f>D203/D266*100</f>
        <v>5.8708237380908163E-2</v>
      </c>
    </row>
    <row r="204" spans="1:5" ht="12.6" customHeight="1">
      <c r="A204" s="60"/>
      <c r="B204" s="22" t="s">
        <v>355</v>
      </c>
      <c r="C204" s="26" t="s">
        <v>356</v>
      </c>
      <c r="D204" s="25">
        <v>10000</v>
      </c>
      <c r="E204" s="74">
        <f>D204/D266*100</f>
        <v>5.8708237380908163E-2</v>
      </c>
    </row>
    <row r="205" spans="1:5" ht="13.15" customHeight="1">
      <c r="A205" s="60"/>
      <c r="B205" s="22" t="s">
        <v>357</v>
      </c>
      <c r="C205" s="26" t="s">
        <v>358</v>
      </c>
      <c r="D205" s="25">
        <v>10000</v>
      </c>
      <c r="E205" s="74">
        <f>D205/D266*100</f>
        <v>5.8708237380908163E-2</v>
      </c>
    </row>
    <row r="206" spans="1:5" ht="12.6" customHeight="1">
      <c r="A206" s="60"/>
      <c r="B206" s="22" t="s">
        <v>359</v>
      </c>
      <c r="C206" s="26" t="s">
        <v>360</v>
      </c>
      <c r="D206" s="25">
        <v>3600</v>
      </c>
      <c r="E206" s="74">
        <f>D206/D266*100</f>
        <v>2.1134965457126939E-2</v>
      </c>
    </row>
    <row r="207" spans="1:5" ht="13.9" customHeight="1">
      <c r="A207" s="60"/>
      <c r="B207" s="35" t="s">
        <v>361</v>
      </c>
      <c r="C207" s="26" t="s">
        <v>362</v>
      </c>
      <c r="D207" s="25">
        <v>10000</v>
      </c>
      <c r="E207" s="74">
        <f>D207/D266*100</f>
        <v>5.8708237380908163E-2</v>
      </c>
    </row>
    <row r="208" spans="1:5" ht="14.45" customHeight="1">
      <c r="A208" s="60"/>
      <c r="B208" s="22" t="s">
        <v>363</v>
      </c>
      <c r="C208" s="26" t="s">
        <v>364</v>
      </c>
      <c r="D208" s="25">
        <v>8000</v>
      </c>
      <c r="E208" s="74">
        <f>D208/D266*100</f>
        <v>4.6966589904726533E-2</v>
      </c>
    </row>
    <row r="209" spans="1:5" ht="13.9" customHeight="1">
      <c r="A209" s="60"/>
      <c r="B209" s="22" t="s">
        <v>365</v>
      </c>
      <c r="C209" s="26" t="s">
        <v>366</v>
      </c>
      <c r="D209" s="25">
        <v>8400</v>
      </c>
      <c r="E209" s="74">
        <f>D209/D266*100</f>
        <v>4.9314919399962853E-2</v>
      </c>
    </row>
    <row r="210" spans="1:5" ht="13.9" customHeight="1">
      <c r="A210" s="60"/>
      <c r="B210" s="22" t="s">
        <v>367</v>
      </c>
      <c r="C210" s="26" t="s">
        <v>368</v>
      </c>
      <c r="D210" s="25">
        <v>3000</v>
      </c>
      <c r="E210" s="74">
        <f>D210/D266*100</f>
        <v>1.7612471214272452E-2</v>
      </c>
    </row>
    <row r="211" spans="1:5" ht="12.6" customHeight="1">
      <c r="A211" s="60"/>
      <c r="B211" s="22" t="s">
        <v>369</v>
      </c>
      <c r="C211" s="26" t="s">
        <v>370</v>
      </c>
      <c r="D211" s="25">
        <v>3000</v>
      </c>
      <c r="E211" s="74">
        <f>D211/D266*100</f>
        <v>1.7612471214272452E-2</v>
      </c>
    </row>
    <row r="212" spans="1:5" ht="13.9" customHeight="1">
      <c r="A212" s="60"/>
      <c r="B212" s="22" t="s">
        <v>371</v>
      </c>
      <c r="C212" s="26" t="s">
        <v>372</v>
      </c>
      <c r="D212" s="25">
        <v>3000</v>
      </c>
      <c r="E212" s="74">
        <f>D212/D266*100</f>
        <v>1.7612471214272452E-2</v>
      </c>
    </row>
    <row r="213" spans="1:5" ht="13.15" customHeight="1">
      <c r="A213" s="60"/>
      <c r="B213" s="22" t="s">
        <v>373</v>
      </c>
      <c r="C213" s="36" t="s">
        <v>374</v>
      </c>
      <c r="D213" s="30">
        <v>6000</v>
      </c>
      <c r="E213" s="73">
        <f>D213/D266*100</f>
        <v>3.5224942428544903E-2</v>
      </c>
    </row>
    <row r="214" spans="1:5" ht="13.15" customHeight="1">
      <c r="A214" s="60"/>
      <c r="B214" s="22" t="s">
        <v>375</v>
      </c>
      <c r="C214" s="36" t="s">
        <v>376</v>
      </c>
      <c r="D214" s="30">
        <v>10000</v>
      </c>
      <c r="E214" s="73">
        <f>D214/D266*100</f>
        <v>5.8708237380908163E-2</v>
      </c>
    </row>
    <row r="215" spans="1:5" ht="14.45" customHeight="1">
      <c r="A215" s="60"/>
      <c r="B215" s="22" t="s">
        <v>377</v>
      </c>
      <c r="C215" s="36" t="s">
        <v>378</v>
      </c>
      <c r="D215" s="30">
        <v>2000</v>
      </c>
      <c r="E215" s="73">
        <f>D215/D266*100</f>
        <v>1.1741647476181633E-2</v>
      </c>
    </row>
    <row r="216" spans="1:5" ht="13.15" customHeight="1">
      <c r="A216" s="60"/>
      <c r="B216" s="41" t="s">
        <v>379</v>
      </c>
      <c r="C216" s="36" t="s">
        <v>380</v>
      </c>
      <c r="D216" s="30">
        <v>15000</v>
      </c>
      <c r="E216" s="73">
        <f>D216/D266*100</f>
        <v>8.8062356071362258E-2</v>
      </c>
    </row>
    <row r="217" spans="1:5" ht="13.15" customHeight="1">
      <c r="A217" s="60"/>
      <c r="B217" s="41" t="s">
        <v>509</v>
      </c>
      <c r="C217" s="36" t="s">
        <v>510</v>
      </c>
      <c r="D217" s="30">
        <v>40000</v>
      </c>
      <c r="E217" s="73">
        <f>D217/D266*100</f>
        <v>0.23483294952363265</v>
      </c>
    </row>
    <row r="218" spans="1:5" ht="15" customHeight="1">
      <c r="A218" s="60"/>
      <c r="B218" s="41" t="s">
        <v>511</v>
      </c>
      <c r="C218" s="36" t="s">
        <v>155</v>
      </c>
      <c r="D218" s="30">
        <v>40000</v>
      </c>
      <c r="E218" s="73">
        <f>D218/D266*100</f>
        <v>0.23483294952363265</v>
      </c>
    </row>
    <row r="219" spans="1:5" ht="13.9" customHeight="1">
      <c r="A219" s="56" t="s">
        <v>18</v>
      </c>
      <c r="B219" s="32"/>
      <c r="C219" s="32" t="s">
        <v>381</v>
      </c>
      <c r="D219" s="33">
        <f>D220+D221</f>
        <v>73856</v>
      </c>
      <c r="E219" s="72">
        <f>D219/D266*100</f>
        <v>0.43359555800043537</v>
      </c>
    </row>
    <row r="220" spans="1:5" ht="15" customHeight="1">
      <c r="A220" s="57"/>
      <c r="B220" s="22" t="s">
        <v>382</v>
      </c>
      <c r="C220" s="22" t="s">
        <v>504</v>
      </c>
      <c r="D220" s="23">
        <v>71856</v>
      </c>
      <c r="E220" s="73">
        <f>D220/D266*100</f>
        <v>0.42185391052425369</v>
      </c>
    </row>
    <row r="221" spans="1:5" ht="15.6" customHeight="1">
      <c r="A221" s="57"/>
      <c r="B221" s="22" t="s">
        <v>383</v>
      </c>
      <c r="C221" s="22" t="s">
        <v>384</v>
      </c>
      <c r="D221" s="23">
        <v>2000</v>
      </c>
      <c r="E221" s="73">
        <f>D221/D266*100</f>
        <v>1.1741647476181633E-2</v>
      </c>
    </row>
    <row r="222" spans="1:5" ht="14.45" customHeight="1">
      <c r="A222" s="56" t="s">
        <v>20</v>
      </c>
      <c r="B222" s="32"/>
      <c r="C222" s="32" t="s">
        <v>385</v>
      </c>
      <c r="D222" s="33">
        <f>D223+D226+D260+D263</f>
        <v>4662830</v>
      </c>
      <c r="E222" s="72">
        <f>D222/D266*100</f>
        <v>27.374653050682003</v>
      </c>
    </row>
    <row r="223" spans="1:5" ht="11.45" customHeight="1">
      <c r="A223" s="57"/>
      <c r="B223" s="22" t="s">
        <v>386</v>
      </c>
      <c r="C223" s="22" t="s">
        <v>387</v>
      </c>
      <c r="D223" s="23">
        <f>SUM(D224:D225)</f>
        <v>3402200</v>
      </c>
      <c r="E223" s="73">
        <f>D223/D266*100</f>
        <v>19.973716521732577</v>
      </c>
    </row>
    <row r="224" spans="1:5" ht="12.6" customHeight="1">
      <c r="A224" s="57"/>
      <c r="B224" s="22" t="s">
        <v>388</v>
      </c>
      <c r="C224" s="36" t="s">
        <v>389</v>
      </c>
      <c r="D224" s="30">
        <v>3010000</v>
      </c>
      <c r="E224" s="73">
        <f>D224/D266*100</f>
        <v>17.671179451653359</v>
      </c>
    </row>
    <row r="225" spans="1:5" ht="13.15" customHeight="1">
      <c r="A225" s="57"/>
      <c r="B225" s="22" t="s">
        <v>390</v>
      </c>
      <c r="C225" s="36" t="s">
        <v>391</v>
      </c>
      <c r="D225" s="30">
        <v>392200</v>
      </c>
      <c r="E225" s="73">
        <f>D225/D266*100</f>
        <v>2.3025370700792185</v>
      </c>
    </row>
    <row r="226" spans="1:5" ht="12" customHeight="1">
      <c r="A226" s="57"/>
      <c r="B226" s="22" t="s">
        <v>392</v>
      </c>
      <c r="C226" s="22" t="s">
        <v>393</v>
      </c>
      <c r="D226" s="23">
        <f>D227+D234+D251+D257</f>
        <v>1215630</v>
      </c>
      <c r="E226" s="73">
        <f>D226/D266*100</f>
        <v>7.1367494607353397</v>
      </c>
    </row>
    <row r="227" spans="1:5" ht="12.6" customHeight="1">
      <c r="A227" s="57"/>
      <c r="B227" s="22" t="s">
        <v>453</v>
      </c>
      <c r="C227" s="22" t="s">
        <v>394</v>
      </c>
      <c r="D227" s="23">
        <f>SUM(D228:D233)</f>
        <v>165000</v>
      </c>
      <c r="E227" s="73">
        <f>D227/D266*100</f>
        <v>0.96868591678498472</v>
      </c>
    </row>
    <row r="228" spans="1:5" ht="13.15" customHeight="1">
      <c r="A228" s="57"/>
      <c r="B228" s="35" t="s">
        <v>454</v>
      </c>
      <c r="C228" s="26" t="s">
        <v>395</v>
      </c>
      <c r="D228" s="25">
        <v>75000</v>
      </c>
      <c r="E228" s="74">
        <f>D228/D266*100</f>
        <v>0.44031178035681129</v>
      </c>
    </row>
    <row r="229" spans="1:5" ht="13.15" customHeight="1">
      <c r="A229" s="57"/>
      <c r="B229" s="22" t="s">
        <v>455</v>
      </c>
      <c r="C229" s="26" t="s">
        <v>396</v>
      </c>
      <c r="D229" s="25">
        <v>35000</v>
      </c>
      <c r="E229" s="74">
        <f>D229/D266*100</f>
        <v>0.20547883083317861</v>
      </c>
    </row>
    <row r="230" spans="1:5" ht="13.15" customHeight="1">
      <c r="A230" s="57"/>
      <c r="B230" s="22" t="s">
        <v>456</v>
      </c>
      <c r="C230" s="26" t="s">
        <v>397</v>
      </c>
      <c r="D230" s="25">
        <v>30000</v>
      </c>
      <c r="E230" s="74">
        <f>D230/D266*100</f>
        <v>0.17612471214272452</v>
      </c>
    </row>
    <row r="231" spans="1:5" ht="12.6" customHeight="1">
      <c r="A231" s="57"/>
      <c r="B231" s="22" t="s">
        <v>457</v>
      </c>
      <c r="C231" s="26" t="s">
        <v>398</v>
      </c>
      <c r="D231" s="25">
        <v>15000</v>
      </c>
      <c r="E231" s="74">
        <f>D231/D266*100</f>
        <v>8.8062356071362258E-2</v>
      </c>
    </row>
    <row r="232" spans="1:5" ht="15" customHeight="1">
      <c r="A232" s="57"/>
      <c r="B232" s="22" t="s">
        <v>458</v>
      </c>
      <c r="C232" s="26" t="s">
        <v>399</v>
      </c>
      <c r="D232" s="25">
        <v>5000</v>
      </c>
      <c r="E232" s="74">
        <f>D232/D266*100</f>
        <v>2.9354118690454081E-2</v>
      </c>
    </row>
    <row r="233" spans="1:5" ht="13.9" customHeight="1">
      <c r="A233" s="57"/>
      <c r="B233" s="22" t="s">
        <v>459</v>
      </c>
      <c r="C233" s="26" t="s">
        <v>400</v>
      </c>
      <c r="D233" s="25">
        <v>5000</v>
      </c>
      <c r="E233" s="74">
        <f>D233/D266*100</f>
        <v>2.9354118690454081E-2</v>
      </c>
    </row>
    <row r="234" spans="1:5" ht="13.15" customHeight="1">
      <c r="A234" s="57"/>
      <c r="B234" s="22" t="s">
        <v>460</v>
      </c>
      <c r="C234" s="36" t="s">
        <v>401</v>
      </c>
      <c r="D234" s="30">
        <f>SUM(D235:D250)</f>
        <v>824200</v>
      </c>
      <c r="E234" s="73">
        <f>D234/D266*100</f>
        <v>4.8387329249344511</v>
      </c>
    </row>
    <row r="235" spans="1:5" ht="14.45" customHeight="1">
      <c r="A235" s="57"/>
      <c r="B235" s="35" t="s">
        <v>461</v>
      </c>
      <c r="C235" s="26" t="s">
        <v>402</v>
      </c>
      <c r="D235" s="25">
        <v>120000</v>
      </c>
      <c r="E235" s="74">
        <f>D235/D266*100</f>
        <v>0.70449884857089806</v>
      </c>
    </row>
    <row r="236" spans="1:5" ht="13.15" customHeight="1">
      <c r="A236" s="57"/>
      <c r="B236" s="35" t="s">
        <v>462</v>
      </c>
      <c r="C236" s="26" t="s">
        <v>403</v>
      </c>
      <c r="D236" s="25">
        <v>70000</v>
      </c>
      <c r="E236" s="74">
        <f>D236/D266*100</f>
        <v>0.41095766166635722</v>
      </c>
    </row>
    <row r="237" spans="1:5" ht="13.9" customHeight="1">
      <c r="A237" s="57"/>
      <c r="B237" s="22" t="s">
        <v>463</v>
      </c>
      <c r="C237" s="26" t="s">
        <v>404</v>
      </c>
      <c r="D237" s="25">
        <v>1000</v>
      </c>
      <c r="E237" s="74">
        <f>D237/D266*100</f>
        <v>5.8708237380908166E-3</v>
      </c>
    </row>
    <row r="238" spans="1:5" ht="11.45" customHeight="1">
      <c r="A238" s="57"/>
      <c r="B238" s="22" t="s">
        <v>464</v>
      </c>
      <c r="C238" s="26" t="s">
        <v>405</v>
      </c>
      <c r="D238" s="25">
        <v>8000</v>
      </c>
      <c r="E238" s="74">
        <f>D238/D266*100</f>
        <v>4.6966589904726533E-2</v>
      </c>
    </row>
    <row r="239" spans="1:5" ht="13.15" customHeight="1">
      <c r="A239" s="57"/>
      <c r="B239" s="22" t="s">
        <v>465</v>
      </c>
      <c r="C239" s="26" t="s">
        <v>406</v>
      </c>
      <c r="D239" s="25">
        <v>200</v>
      </c>
      <c r="E239" s="74">
        <f>D239/D266*100</f>
        <v>1.1741647476181632E-3</v>
      </c>
    </row>
    <row r="240" spans="1:5" ht="12" customHeight="1">
      <c r="A240" s="57"/>
      <c r="B240" s="22" t="s">
        <v>466</v>
      </c>
      <c r="C240" s="26" t="s">
        <v>407</v>
      </c>
      <c r="D240" s="25">
        <v>18000</v>
      </c>
      <c r="E240" s="74">
        <f>D240/D266*100</f>
        <v>0.10567482728563471</v>
      </c>
    </row>
    <row r="241" spans="1:5" ht="12" customHeight="1">
      <c r="A241" s="57"/>
      <c r="B241" s="22" t="s">
        <v>467</v>
      </c>
      <c r="C241" s="26" t="s">
        <v>408</v>
      </c>
      <c r="D241" s="25">
        <v>18000</v>
      </c>
      <c r="E241" s="74">
        <f>D241/D266*100</f>
        <v>0.10567482728563471</v>
      </c>
    </row>
    <row r="242" spans="1:5" ht="13.9" customHeight="1">
      <c r="A242" s="57"/>
      <c r="B242" s="35" t="s">
        <v>468</v>
      </c>
      <c r="C242" s="26" t="s">
        <v>409</v>
      </c>
      <c r="D242" s="25">
        <v>100000</v>
      </c>
      <c r="E242" s="74">
        <f>D242/D266*100</f>
        <v>0.58708237380908168</v>
      </c>
    </row>
    <row r="243" spans="1:5" ht="13.9" customHeight="1">
      <c r="A243" s="57"/>
      <c r="B243" s="22" t="s">
        <v>469</v>
      </c>
      <c r="C243" s="26" t="s">
        <v>410</v>
      </c>
      <c r="D243" s="25">
        <v>1000</v>
      </c>
      <c r="E243" s="74">
        <f>D243/D266*100</f>
        <v>5.8708237380908166E-3</v>
      </c>
    </row>
    <row r="244" spans="1:5" ht="13.15" customHeight="1">
      <c r="A244" s="57"/>
      <c r="B244" s="22" t="s">
        <v>470</v>
      </c>
      <c r="C244" s="26" t="s">
        <v>411</v>
      </c>
      <c r="D244" s="25">
        <v>7000</v>
      </c>
      <c r="E244" s="74">
        <f>D244/D266*100</f>
        <v>4.1095766166635718E-2</v>
      </c>
    </row>
    <row r="245" spans="1:5" ht="13.15" customHeight="1">
      <c r="A245" s="57"/>
      <c r="B245" s="22" t="s">
        <v>471</v>
      </c>
      <c r="C245" s="26" t="s">
        <v>412</v>
      </c>
      <c r="D245" s="25">
        <v>9000</v>
      </c>
      <c r="E245" s="74">
        <f>D245/D266*100</f>
        <v>5.2837413642817355E-2</v>
      </c>
    </row>
    <row r="246" spans="1:5" ht="13.15" customHeight="1">
      <c r="A246" s="57"/>
      <c r="B246" s="22" t="s">
        <v>472</v>
      </c>
      <c r="C246" s="26" t="s">
        <v>413</v>
      </c>
      <c r="D246" s="25">
        <v>70000</v>
      </c>
      <c r="E246" s="74">
        <f>D246/D266*100</f>
        <v>0.41095766166635722</v>
      </c>
    </row>
    <row r="247" spans="1:5" ht="13.9" customHeight="1">
      <c r="A247" s="57"/>
      <c r="B247" s="41" t="s">
        <v>473</v>
      </c>
      <c r="C247" s="26" t="s">
        <v>414</v>
      </c>
      <c r="D247" s="25">
        <v>0</v>
      </c>
      <c r="E247" s="74">
        <f>D247/D266*100</f>
        <v>0</v>
      </c>
    </row>
    <row r="248" spans="1:5" ht="13.9" customHeight="1">
      <c r="A248" s="57"/>
      <c r="B248" s="22" t="s">
        <v>474</v>
      </c>
      <c r="C248" s="26" t="s">
        <v>415</v>
      </c>
      <c r="D248" s="25">
        <v>292000</v>
      </c>
      <c r="E248" s="74">
        <f>D248/D266*100</f>
        <v>1.7142805315225182</v>
      </c>
    </row>
    <row r="249" spans="1:5" ht="13.9" customHeight="1">
      <c r="A249" s="57"/>
      <c r="B249" s="22" t="s">
        <v>492</v>
      </c>
      <c r="C249" s="26" t="s">
        <v>493</v>
      </c>
      <c r="D249" s="25">
        <v>10000</v>
      </c>
      <c r="E249" s="74">
        <f>D249/D266*100</f>
        <v>5.8708237380908163E-2</v>
      </c>
    </row>
    <row r="250" spans="1:5">
      <c r="A250" s="57"/>
      <c r="B250" s="22" t="s">
        <v>523</v>
      </c>
      <c r="C250" s="94" t="s">
        <v>503</v>
      </c>
      <c r="D250" s="85">
        <v>100000</v>
      </c>
      <c r="E250" s="74">
        <f>D250/D266*100</f>
        <v>0.58708237380908168</v>
      </c>
    </row>
    <row r="251" spans="1:5" ht="13.9" customHeight="1">
      <c r="A251" s="57"/>
      <c r="B251" s="22" t="s">
        <v>475</v>
      </c>
      <c r="C251" s="36" t="s">
        <v>416</v>
      </c>
      <c r="D251" s="30">
        <f>SUM(D252:D256)</f>
        <v>145430</v>
      </c>
      <c r="E251" s="73">
        <f>D251/D266*100</f>
        <v>0.85379389623054747</v>
      </c>
    </row>
    <row r="252" spans="1:5" ht="13.9" customHeight="1">
      <c r="A252" s="57"/>
      <c r="B252" s="22" t="s">
        <v>476</v>
      </c>
      <c r="C252" s="26" t="s">
        <v>417</v>
      </c>
      <c r="D252" s="25">
        <v>11430</v>
      </c>
      <c r="E252" s="74">
        <f>D252/D266*100</f>
        <v>6.7103515326378024E-2</v>
      </c>
    </row>
    <row r="253" spans="1:5" ht="12" customHeight="1">
      <c r="A253" s="57"/>
      <c r="B253" s="22" t="s">
        <v>477</v>
      </c>
      <c r="C253" s="26" t="s">
        <v>418</v>
      </c>
      <c r="D253" s="25">
        <v>30000</v>
      </c>
      <c r="E253" s="74">
        <f>D253/D266*100</f>
        <v>0.17612471214272452</v>
      </c>
    </row>
    <row r="254" spans="1:5" ht="12.6" customHeight="1">
      <c r="A254" s="57"/>
      <c r="B254" s="22" t="s">
        <v>478</v>
      </c>
      <c r="C254" s="26" t="s">
        <v>419</v>
      </c>
      <c r="D254" s="25">
        <v>12000</v>
      </c>
      <c r="E254" s="74">
        <f>D254/D266*100</f>
        <v>7.0449884857089806E-2</v>
      </c>
    </row>
    <row r="255" spans="1:5" ht="13.15" customHeight="1">
      <c r="A255" s="57"/>
      <c r="B255" s="22" t="s">
        <v>479</v>
      </c>
      <c r="C255" s="26" t="s">
        <v>420</v>
      </c>
      <c r="D255" s="25">
        <v>85000</v>
      </c>
      <c r="E255" s="74">
        <f>D255/D266*100</f>
        <v>0.49902001773771937</v>
      </c>
    </row>
    <row r="256" spans="1:5" ht="14.45" customHeight="1">
      <c r="A256" s="57"/>
      <c r="B256" s="22" t="s">
        <v>480</v>
      </c>
      <c r="C256" s="26" t="s">
        <v>421</v>
      </c>
      <c r="D256" s="25">
        <v>7000</v>
      </c>
      <c r="E256" s="74">
        <f>D256/D266*100</f>
        <v>4.1095766166635718E-2</v>
      </c>
    </row>
    <row r="257" spans="1:5" ht="12" customHeight="1">
      <c r="A257" s="57"/>
      <c r="B257" s="22" t="s">
        <v>481</v>
      </c>
      <c r="C257" s="36" t="s">
        <v>422</v>
      </c>
      <c r="D257" s="30">
        <f>SUM(D258:D259)</f>
        <v>81000</v>
      </c>
      <c r="E257" s="73">
        <f>D257/D266*100</f>
        <v>0.47553672278535614</v>
      </c>
    </row>
    <row r="258" spans="1:5" ht="15" customHeight="1">
      <c r="A258" s="58"/>
      <c r="B258" s="22" t="s">
        <v>482</v>
      </c>
      <c r="C258" s="26" t="s">
        <v>423</v>
      </c>
      <c r="D258" s="25">
        <v>80000</v>
      </c>
      <c r="E258" s="74">
        <f>D258/D266*100</f>
        <v>0.4696658990472653</v>
      </c>
    </row>
    <row r="259" spans="1:5" ht="14.45" customHeight="1">
      <c r="A259" s="58"/>
      <c r="B259" s="22" t="s">
        <v>483</v>
      </c>
      <c r="C259" s="26" t="s">
        <v>424</v>
      </c>
      <c r="D259" s="25">
        <v>1000</v>
      </c>
      <c r="E259" s="74">
        <f>D259/D266*100</f>
        <v>5.8708237380908166E-3</v>
      </c>
    </row>
    <row r="260" spans="1:5" ht="13.9" customHeight="1">
      <c r="A260" s="58"/>
      <c r="B260" s="22" t="s">
        <v>425</v>
      </c>
      <c r="C260" s="36" t="s">
        <v>426</v>
      </c>
      <c r="D260" s="30">
        <f>SUM(D261:D262)</f>
        <v>45000</v>
      </c>
      <c r="E260" s="73">
        <f>D260/D266*100</f>
        <v>0.26418706821408672</v>
      </c>
    </row>
    <row r="261" spans="1:5" ht="14.45" customHeight="1">
      <c r="A261" s="58"/>
      <c r="B261" s="22" t="s">
        <v>427</v>
      </c>
      <c r="C261" s="26" t="s">
        <v>428</v>
      </c>
      <c r="D261" s="25">
        <v>20000</v>
      </c>
      <c r="E261" s="74">
        <f>D261/D266*100</f>
        <v>0.11741647476181633</v>
      </c>
    </row>
    <row r="262" spans="1:5" ht="13.15" customHeight="1">
      <c r="A262" s="58"/>
      <c r="B262" s="22" t="s">
        <v>429</v>
      </c>
      <c r="C262" s="26" t="s">
        <v>430</v>
      </c>
      <c r="D262" s="25">
        <v>25000</v>
      </c>
      <c r="E262" s="74">
        <f>D262/D266*100</f>
        <v>0.14677059345227042</v>
      </c>
    </row>
    <row r="263" spans="1:5" ht="15" customHeight="1">
      <c r="A263" s="58"/>
      <c r="B263" s="22" t="s">
        <v>431</v>
      </c>
      <c r="C263" s="36" t="s">
        <v>432</v>
      </c>
      <c r="D263" s="30">
        <v>0</v>
      </c>
      <c r="E263" s="71">
        <v>0</v>
      </c>
    </row>
    <row r="264" spans="1:5">
      <c r="A264" s="56" t="s">
        <v>22</v>
      </c>
      <c r="B264" s="32"/>
      <c r="C264" s="32" t="s">
        <v>433</v>
      </c>
      <c r="D264" s="33"/>
      <c r="E264" s="69"/>
    </row>
    <row r="265" spans="1:5" ht="15" customHeight="1">
      <c r="A265" s="56" t="s">
        <v>434</v>
      </c>
      <c r="B265" s="17"/>
      <c r="C265" s="17" t="s">
        <v>435</v>
      </c>
      <c r="D265" s="18"/>
      <c r="E265" s="69"/>
    </row>
    <row r="266" spans="1:5" ht="19.149999999999999" customHeight="1">
      <c r="A266" s="96"/>
      <c r="B266" s="97"/>
      <c r="C266" s="15" t="s">
        <v>436</v>
      </c>
      <c r="D266" s="90">
        <f>D17+D21+D96+D177+D219+D222+D264+D265</f>
        <v>17033384.829999998</v>
      </c>
      <c r="E266" s="92">
        <v>0</v>
      </c>
    </row>
    <row r="267" spans="1:5" ht="14.45" customHeight="1">
      <c r="A267" s="98"/>
      <c r="B267" s="99"/>
      <c r="C267" s="42"/>
      <c r="D267" s="43"/>
      <c r="E267" s="74"/>
    </row>
    <row r="268" spans="1:5" ht="13.15" customHeight="1">
      <c r="A268" s="58"/>
      <c r="B268" s="21"/>
      <c r="C268" s="34"/>
      <c r="D268" s="44"/>
      <c r="E268" s="74"/>
    </row>
    <row r="269" spans="1:5" ht="13.15" customHeight="1">
      <c r="A269" s="63" t="s">
        <v>437</v>
      </c>
      <c r="B269" s="45"/>
      <c r="C269" s="46" t="s">
        <v>438</v>
      </c>
      <c r="D269" s="88">
        <f>D270+D271</f>
        <v>0</v>
      </c>
      <c r="E269" s="89"/>
    </row>
    <row r="270" spans="1:5" ht="24.6" customHeight="1">
      <c r="A270" s="57"/>
      <c r="B270" s="19"/>
      <c r="C270" s="10" t="s">
        <v>439</v>
      </c>
      <c r="D270" s="47"/>
      <c r="E270" s="74"/>
    </row>
    <row r="271" spans="1:5" ht="13.15" customHeight="1">
      <c r="A271" s="57"/>
      <c r="B271" s="19"/>
      <c r="C271" s="10" t="s">
        <v>440</v>
      </c>
      <c r="D271" s="47"/>
      <c r="E271" s="74"/>
    </row>
    <row r="272" spans="1:5" ht="18" customHeight="1">
      <c r="A272" s="64"/>
      <c r="B272" s="48"/>
      <c r="C272" s="15" t="s">
        <v>441</v>
      </c>
      <c r="D272" s="16">
        <v>0</v>
      </c>
      <c r="E272" s="91"/>
    </row>
    <row r="273" spans="1:5">
      <c r="A273" s="58"/>
      <c r="B273" s="21"/>
      <c r="C273" s="34"/>
      <c r="D273" s="44"/>
      <c r="E273" s="74"/>
    </row>
    <row r="274" spans="1:5" ht="18" customHeight="1" thickBot="1">
      <c r="A274" s="100" t="s">
        <v>442</v>
      </c>
      <c r="B274" s="101"/>
      <c r="C274" s="65" t="s">
        <v>443</v>
      </c>
      <c r="D274" s="93">
        <f>D266+D272</f>
        <v>17033384.829999998</v>
      </c>
      <c r="E274" s="91"/>
    </row>
    <row r="278" spans="1:5">
      <c r="D278" s="5"/>
    </row>
    <row r="279" spans="1:5">
      <c r="D279" s="5"/>
    </row>
  </sheetData>
  <mergeCells count="4">
    <mergeCell ref="A15:B15"/>
    <mergeCell ref="A266:B266"/>
    <mergeCell ref="A267:B267"/>
    <mergeCell ref="A274:B274"/>
  </mergeCells>
  <pageMargins left="0.70000000000000007" right="0.70000000000000007" top="0.75" bottom="0.75" header="0.30000000000000004" footer="0.30000000000000004"/>
  <pageSetup scale="67" fitToWidth="0" fitToHeight="0" orientation="portrait" r:id="rId1"/>
  <rowBreaks count="5" manualBreakCount="5">
    <brk id="46" max="16383" man="1"/>
    <brk id="95" max="16383" man="1"/>
    <brk id="131" max="16383" man="1"/>
    <brk id="176" max="16383" man="1"/>
    <brk id="218" max="16383" man="1"/>
  </rowBreaks>
  <ignoredErrors>
    <ignoredError sqref="D80 D89 D168 D202 D19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5"/>
  <cols>
    <col min="1" max="1" width="11.42578125" customWidth="1"/>
  </cols>
  <sheetData/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5"/>
  <cols>
    <col min="1" max="1" width="11.42578125" customWidth="1"/>
  </cols>
  <sheetData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BOZO</cp:lastModifiedBy>
  <cp:lastPrinted>2020-12-11T13:19:12Z</cp:lastPrinted>
  <dcterms:created xsi:type="dcterms:W3CDTF">2020-11-27T17:23:44Z</dcterms:created>
  <dcterms:modified xsi:type="dcterms:W3CDTF">2020-12-23T08:59:26Z</dcterms:modified>
</cp:coreProperties>
</file>